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ad\dfs\home\Zajicova\A STAVBY 2023\D - Jugo ( Opavská x Novoveská )\"/>
    </mc:Choice>
  </mc:AlternateContent>
  <bookViews>
    <workbookView xWindow="0" yWindow="0" windowWidth="24000" windowHeight="9600" activeTab="3"/>
  </bookViews>
  <sheets>
    <sheet name="Rekapitulace stavby" sheetId="1" r:id="rId1"/>
    <sheet name="ZRN1 - KOMUNIKACE R1" sheetId="2" r:id="rId2"/>
    <sheet name="ZRN2 - VEŘEJNÉ OSVĚTLENÍ R1" sheetId="3" r:id="rId3"/>
    <sheet name="VON - VEDLEJŠÍ A OSTATNÍ ..." sheetId="4" r:id="rId4"/>
    <sheet name="Seznam figur" sheetId="5" r:id="rId5"/>
  </sheets>
  <definedNames>
    <definedName name="_xlnm._FilterDatabase" localSheetId="3" hidden="1">'VON - VEDLEJŠÍ A OSTATNÍ ...'!$C$119:$K$149</definedName>
    <definedName name="_xlnm._FilterDatabase" localSheetId="1" hidden="1">'ZRN1 - KOMUNIKACE R1'!$C$125:$K$368</definedName>
    <definedName name="_xlnm._FilterDatabase" localSheetId="2" hidden="1">'ZRN2 - VEŘEJNÉ OSVĚTLENÍ R1'!$C$119:$K$217</definedName>
    <definedName name="_xlnm.Print_Titles" localSheetId="0">'Rekapitulace stavby'!$92:$92</definedName>
    <definedName name="_xlnm.Print_Titles" localSheetId="4">'Seznam figur'!$9:$9</definedName>
    <definedName name="_xlnm.Print_Titles" localSheetId="3">'VON - VEDLEJŠÍ A OSTATNÍ ...'!$119:$119</definedName>
    <definedName name="_xlnm.Print_Titles" localSheetId="1">'ZRN1 - KOMUNIKACE R1'!$125:$125</definedName>
    <definedName name="_xlnm.Print_Titles" localSheetId="2">'ZRN2 - VEŘEJNÉ OSVĚTLENÍ R1'!$119:$119</definedName>
    <definedName name="_xlnm.Print_Area" localSheetId="0">'Rekapitulace stavby'!$D$4:$AO$76,'Rekapitulace stavby'!$C$82:$AQ$98</definedName>
    <definedName name="_xlnm.Print_Area" localSheetId="4">'Seznam figur'!$C$4:$G$269</definedName>
    <definedName name="_xlnm.Print_Area" localSheetId="3">'VON - VEDLEJŠÍ A OSTATNÍ ...'!$C$4:$J$76,'VON - VEDLEJŠÍ A OSTATNÍ ...'!$C$107:$K$149</definedName>
    <definedName name="_xlnm.Print_Area" localSheetId="1">'ZRN1 - KOMUNIKACE R1'!$C$4:$J$76,'ZRN1 - KOMUNIKACE R1'!$C$113:$K$368</definedName>
    <definedName name="_xlnm.Print_Area" localSheetId="2">'ZRN2 - VEŘEJNÉ OSVĚTLENÍ R1'!$C$4:$J$76,'ZRN2 - VEŘEJNÉ OSVĚTLENÍ R1'!$C$107:$K$217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/>
  <c r="BI147" i="4"/>
  <c r="BH147" i="4"/>
  <c r="BG147" i="4"/>
  <c r="BF147" i="4"/>
  <c r="T147" i="4"/>
  <c r="T146" i="4" s="1"/>
  <c r="R147" i="4"/>
  <c r="R146" i="4"/>
  <c r="P147" i="4"/>
  <c r="P146" i="4" s="1"/>
  <c r="BI142" i="4"/>
  <c r="BH142" i="4"/>
  <c r="BG142" i="4"/>
  <c r="BF142" i="4"/>
  <c r="T142" i="4"/>
  <c r="R142" i="4"/>
  <c r="P142" i="4"/>
  <c r="P133" i="4"/>
  <c r="BI134" i="4"/>
  <c r="BH134" i="4"/>
  <c r="BG134" i="4"/>
  <c r="BF134" i="4"/>
  <c r="T134" i="4"/>
  <c r="T133" i="4" s="1"/>
  <c r="R134" i="4"/>
  <c r="R133" i="4" s="1"/>
  <c r="P134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J117" i="4"/>
  <c r="J116" i="4"/>
  <c r="F116" i="4"/>
  <c r="F114" i="4"/>
  <c r="E112" i="4"/>
  <c r="J92" i="4"/>
  <c r="J91" i="4"/>
  <c r="F91" i="4"/>
  <c r="F89" i="4"/>
  <c r="E87" i="4"/>
  <c r="J18" i="4"/>
  <c r="E18" i="4"/>
  <c r="F117" i="4" s="1"/>
  <c r="J17" i="4"/>
  <c r="J114" i="4"/>
  <c r="E7" i="4"/>
  <c r="E85" i="4"/>
  <c r="J37" i="3"/>
  <c r="J36" i="3"/>
  <c r="AY96" i="1"/>
  <c r="J35" i="3"/>
  <c r="AX96" i="1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7" i="3"/>
  <c r="BH127" i="3"/>
  <c r="BG127" i="3"/>
  <c r="BF127" i="3"/>
  <c r="T127" i="3"/>
  <c r="R127" i="3"/>
  <c r="P127" i="3"/>
  <c r="BI123" i="3"/>
  <c r="BH123" i="3"/>
  <c r="BG123" i="3"/>
  <c r="BF123" i="3"/>
  <c r="T123" i="3"/>
  <c r="R123" i="3"/>
  <c r="P123" i="3"/>
  <c r="J117" i="3"/>
  <c r="J116" i="3"/>
  <c r="F116" i="3"/>
  <c r="F114" i="3"/>
  <c r="E112" i="3"/>
  <c r="J92" i="3"/>
  <c r="J91" i="3"/>
  <c r="F91" i="3"/>
  <c r="F89" i="3"/>
  <c r="E87" i="3"/>
  <c r="J18" i="3"/>
  <c r="E18" i="3"/>
  <c r="F92" i="3"/>
  <c r="J17" i="3"/>
  <c r="J114" i="3"/>
  <c r="E7" i="3"/>
  <c r="E85" i="3"/>
  <c r="J37" i="2"/>
  <c r="J36" i="2"/>
  <c r="AY95" i="1"/>
  <c r="J35" i="2"/>
  <c r="AX95" i="1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T360" i="2"/>
  <c r="R361" i="2"/>
  <c r="R360" i="2"/>
  <c r="P361" i="2"/>
  <c r="P360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T249" i="2" s="1"/>
  <c r="R250" i="2"/>
  <c r="R249" i="2"/>
  <c r="P250" i="2"/>
  <c r="P249" i="2" s="1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2" i="2"/>
  <c r="BH212" i="2"/>
  <c r="BG212" i="2"/>
  <c r="BF212" i="2"/>
  <c r="T212" i="2"/>
  <c r="R212" i="2"/>
  <c r="P212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T202" i="2"/>
  <c r="R203" i="2"/>
  <c r="R202" i="2"/>
  <c r="P203" i="2"/>
  <c r="P202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J123" i="2"/>
  <c r="J122" i="2"/>
  <c r="F122" i="2"/>
  <c r="F120" i="2"/>
  <c r="E118" i="2"/>
  <c r="J92" i="2"/>
  <c r="J91" i="2"/>
  <c r="F91" i="2"/>
  <c r="F89" i="2"/>
  <c r="E87" i="2"/>
  <c r="J18" i="2"/>
  <c r="E18" i="2"/>
  <c r="F92" i="2"/>
  <c r="J17" i="2"/>
  <c r="J120" i="2"/>
  <c r="E7" i="2"/>
  <c r="E85" i="2" s="1"/>
  <c r="L90" i="1"/>
  <c r="AM90" i="1"/>
  <c r="AM89" i="1"/>
  <c r="L89" i="1"/>
  <c r="AM87" i="1"/>
  <c r="L87" i="1"/>
  <c r="L85" i="1"/>
  <c r="L84" i="1"/>
  <c r="BK351" i="2"/>
  <c r="J350" i="2"/>
  <c r="J346" i="2"/>
  <c r="BK341" i="2"/>
  <c r="J335" i="2"/>
  <c r="BK323" i="2"/>
  <c r="J317" i="2"/>
  <c r="J307" i="2"/>
  <c r="J298" i="2"/>
  <c r="BK287" i="2"/>
  <c r="BK284" i="2"/>
  <c r="BK273" i="2"/>
  <c r="BK265" i="2"/>
  <c r="J255" i="2"/>
  <c r="BK239" i="2"/>
  <c r="J220" i="2"/>
  <c r="BK197" i="2"/>
  <c r="J189" i="2"/>
  <c r="J179" i="2"/>
  <c r="BK161" i="2"/>
  <c r="BK147" i="2"/>
  <c r="BK138" i="2"/>
  <c r="AS94" i="1"/>
  <c r="BK344" i="2"/>
  <c r="BK337" i="2"/>
  <c r="J327" i="2"/>
  <c r="J313" i="2"/>
  <c r="BK301" i="2"/>
  <c r="J291" i="2"/>
  <c r="BK283" i="2"/>
  <c r="J278" i="2"/>
  <c r="BK263" i="2"/>
  <c r="BK250" i="2"/>
  <c r="J223" i="2"/>
  <c r="BK203" i="2"/>
  <c r="J171" i="2"/>
  <c r="J159" i="2"/>
  <c r="J147" i="2"/>
  <c r="J134" i="2"/>
  <c r="BK354" i="2"/>
  <c r="J323" i="2"/>
  <c r="BK311" i="2"/>
  <c r="J295" i="2"/>
  <c r="BK286" i="2"/>
  <c r="J273" i="2"/>
  <c r="J257" i="2"/>
  <c r="J243" i="2"/>
  <c r="BK227" i="2"/>
  <c r="BK220" i="2"/>
  <c r="J197" i="2"/>
  <c r="BK179" i="2"/>
  <c r="BK163" i="2"/>
  <c r="BK157" i="2"/>
  <c r="J144" i="2"/>
  <c r="BK132" i="2"/>
  <c r="J366" i="2"/>
  <c r="BK195" i="3"/>
  <c r="J177" i="3"/>
  <c r="J150" i="3"/>
  <c r="BK123" i="3"/>
  <c r="J204" i="3"/>
  <c r="J197" i="3"/>
  <c r="BK178" i="3"/>
  <c r="J165" i="3"/>
  <c r="J131" i="3"/>
  <c r="BK208" i="3"/>
  <c r="BK200" i="3"/>
  <c r="BK176" i="3"/>
  <c r="BK166" i="3"/>
  <c r="BK154" i="3"/>
  <c r="J142" i="3"/>
  <c r="BK131" i="3"/>
  <c r="BK212" i="3"/>
  <c r="BK186" i="3"/>
  <c r="BK167" i="3"/>
  <c r="BK162" i="3"/>
  <c r="J154" i="3"/>
  <c r="BK135" i="3"/>
  <c r="BK123" i="4"/>
  <c r="J131" i="4"/>
  <c r="J134" i="4"/>
  <c r="BK125" i="4"/>
  <c r="J123" i="4"/>
  <c r="BK366" i="2"/>
  <c r="BK350" i="2"/>
  <c r="BK346" i="2"/>
  <c r="J343" i="2"/>
  <c r="J337" i="2"/>
  <c r="J331" i="2"/>
  <c r="BK319" i="2"/>
  <c r="BK309" i="2"/>
  <c r="J301" i="2"/>
  <c r="J288" i="2"/>
  <c r="J285" i="2"/>
  <c r="J280" i="2"/>
  <c r="J267" i="2"/>
  <c r="BK259" i="2"/>
  <c r="BK243" i="2"/>
  <c r="J227" i="2"/>
  <c r="BK206" i="2"/>
  <c r="J191" i="2"/>
  <c r="J183" i="2"/>
  <c r="BK165" i="2"/>
  <c r="J155" i="2"/>
  <c r="BK146" i="2"/>
  <c r="J136" i="2"/>
  <c r="J132" i="2"/>
  <c r="BK361" i="2"/>
  <c r="J358" i="2"/>
  <c r="J347" i="2"/>
  <c r="BK339" i="2"/>
  <c r="BK331" i="2"/>
  <c r="BK317" i="2"/>
  <c r="BK307" i="2"/>
  <c r="BK295" i="2"/>
  <c r="J284" i="2"/>
  <c r="BK276" i="2"/>
  <c r="BK267" i="2"/>
  <c r="BK257" i="2"/>
  <c r="BK225" i="2"/>
  <c r="J212" i="2"/>
  <c r="J177" i="2"/>
  <c r="J163" i="2"/>
  <c r="BK148" i="2"/>
  <c r="BK136" i="2"/>
  <c r="BK129" i="2"/>
  <c r="BK327" i="2"/>
  <c r="J315" i="2"/>
  <c r="J303" i="2"/>
  <c r="J287" i="2"/>
  <c r="BK269" i="2"/>
  <c r="BK261" i="2"/>
  <c r="J247" i="2"/>
  <c r="BK233" i="2"/>
  <c r="J225" i="2"/>
  <c r="J206" i="2"/>
  <c r="BK183" i="2"/>
  <c r="J169" i="2"/>
  <c r="BK159" i="2"/>
  <c r="J153" i="2"/>
  <c r="J142" i="2"/>
  <c r="BK130" i="2"/>
  <c r="J206" i="3"/>
  <c r="J193" i="3"/>
  <c r="BK180" i="3"/>
  <c r="J159" i="3"/>
  <c r="BK133" i="3"/>
  <c r="J208" i="3"/>
  <c r="J195" i="3"/>
  <c r="BK177" i="3"/>
  <c r="J164" i="3"/>
  <c r="J133" i="3"/>
  <c r="BK210" i="3"/>
  <c r="J202" i="3"/>
  <c r="J190" i="3"/>
  <c r="J167" i="3"/>
  <c r="BK161" i="3"/>
  <c r="J144" i="3"/>
  <c r="J137" i="3"/>
  <c r="J216" i="3"/>
  <c r="BK204" i="3"/>
  <c r="J180" i="3"/>
  <c r="J173" i="3"/>
  <c r="J161" i="3"/>
  <c r="J147" i="3"/>
  <c r="BK137" i="3"/>
  <c r="J142" i="4"/>
  <c r="BK129" i="4"/>
  <c r="BK144" i="2"/>
  <c r="J361" i="2"/>
  <c r="BK356" i="2"/>
  <c r="BK343" i="2"/>
  <c r="BK335" i="2"/>
  <c r="BK329" i="2"/>
  <c r="BK315" i="2"/>
  <c r="BK303" i="2"/>
  <c r="BK285" i="2"/>
  <c r="BK280" i="2"/>
  <c r="J269" i="2"/>
  <c r="BK253" i="2"/>
  <c r="J230" i="2"/>
  <c r="BK191" i="2"/>
  <c r="BK169" i="2"/>
  <c r="BK149" i="2"/>
  <c r="J146" i="2"/>
  <c r="J131" i="2"/>
  <c r="J354" i="2"/>
  <c r="BK321" i="2"/>
  <c r="J305" i="2"/>
  <c r="J283" i="2"/>
  <c r="J271" i="2"/>
  <c r="J263" i="2"/>
  <c r="J253" i="2"/>
  <c r="J237" i="2"/>
  <c r="BK223" i="2"/>
  <c r="J203" i="2"/>
  <c r="BK189" i="2"/>
  <c r="J165" i="2"/>
  <c r="J149" i="2"/>
  <c r="J138" i="2"/>
  <c r="J129" i="2"/>
  <c r="BK202" i="3"/>
  <c r="J186" i="3"/>
  <c r="BK173" i="3"/>
  <c r="J141" i="3"/>
  <c r="J210" i="3"/>
  <c r="J203" i="3"/>
  <c r="J200" i="3"/>
  <c r="BK190" i="3"/>
  <c r="BK175" i="3"/>
  <c r="J148" i="3"/>
  <c r="BK127" i="3"/>
  <c r="BK206" i="3"/>
  <c r="BK197" i="3"/>
  <c r="J182" i="3"/>
  <c r="J162" i="3"/>
  <c r="BK150" i="3"/>
  <c r="J135" i="3"/>
  <c r="J123" i="3"/>
  <c r="BK188" i="3"/>
  <c r="BK182" i="3"/>
  <c r="J175" i="3"/>
  <c r="J166" i="3"/>
  <c r="BK159" i="3"/>
  <c r="BK142" i="3"/>
  <c r="J125" i="4"/>
  <c r="BK134" i="4"/>
  <c r="BK147" i="4"/>
  <c r="BK127" i="4"/>
  <c r="J127" i="4"/>
  <c r="J356" i="2"/>
  <c r="BK347" i="2"/>
  <c r="J344" i="2"/>
  <c r="J339" i="2"/>
  <c r="J333" i="2"/>
  <c r="BK313" i="2"/>
  <c r="BK305" i="2"/>
  <c r="BK291" i="2"/>
  <c r="J286" i="2"/>
  <c r="BK282" i="2"/>
  <c r="J276" i="2"/>
  <c r="J261" i="2"/>
  <c r="J250" i="2"/>
  <c r="BK237" i="2"/>
  <c r="BK212" i="2"/>
  <c r="BK195" i="2"/>
  <c r="J185" i="2"/>
  <c r="BK177" i="2"/>
  <c r="J157" i="2"/>
  <c r="J148" i="2"/>
  <c r="BK140" i="2"/>
  <c r="BK134" i="2"/>
  <c r="BK363" i="2"/>
  <c r="BK358" i="2"/>
  <c r="J351" i="2"/>
  <c r="J341" i="2"/>
  <c r="BK333" i="2"/>
  <c r="J321" i="2"/>
  <c r="J311" i="2"/>
  <c r="BK298" i="2"/>
  <c r="J282" i="2"/>
  <c r="BK271" i="2"/>
  <c r="J259" i="2"/>
  <c r="BK247" i="2"/>
  <c r="J233" i="2"/>
  <c r="BK217" i="2"/>
  <c r="BK185" i="2"/>
  <c r="BK153" i="2"/>
  <c r="BK142" i="2"/>
  <c r="J130" i="2"/>
  <c r="J329" i="2"/>
  <c r="J319" i="2"/>
  <c r="J309" i="2"/>
  <c r="BK288" i="2"/>
  <c r="BK278" i="2"/>
  <c r="J265" i="2"/>
  <c r="BK255" i="2"/>
  <c r="J239" i="2"/>
  <c r="BK230" i="2"/>
  <c r="J217" i="2"/>
  <c r="J195" i="2"/>
  <c r="BK171" i="2"/>
  <c r="J161" i="2"/>
  <c r="BK155" i="2"/>
  <c r="J140" i="2"/>
  <c r="BK131" i="2"/>
  <c r="J363" i="2"/>
  <c r="J201" i="3"/>
  <c r="J188" i="3"/>
  <c r="J169" i="3"/>
  <c r="BK148" i="3"/>
  <c r="BK216" i="3"/>
  <c r="BK205" i="3"/>
  <c r="BK201" i="3"/>
  <c r="BK193" i="3"/>
  <c r="J176" i="3"/>
  <c r="J156" i="3"/>
  <c r="J212" i="3"/>
  <c r="BK203" i="3"/>
  <c r="BK184" i="3"/>
  <c r="BK169" i="3"/>
  <c r="BK165" i="3"/>
  <c r="BK147" i="3"/>
  <c r="BK141" i="3"/>
  <c r="J127" i="3"/>
  <c r="J205" i="3"/>
  <c r="J184" i="3"/>
  <c r="J178" i="3"/>
  <c r="BK164" i="3"/>
  <c r="BK156" i="3"/>
  <c r="BK144" i="3"/>
  <c r="J147" i="4"/>
  <c r="J129" i="4"/>
  <c r="BK131" i="4"/>
  <c r="BK142" i="4"/>
  <c r="T128" i="2" l="1"/>
  <c r="P205" i="2"/>
  <c r="R252" i="2"/>
  <c r="P281" i="2"/>
  <c r="R345" i="2"/>
  <c r="BK362" i="2"/>
  <c r="J362" i="2"/>
  <c r="J106" i="2"/>
  <c r="R122" i="3"/>
  <c r="P168" i="3"/>
  <c r="P207" i="3"/>
  <c r="P122" i="4"/>
  <c r="P121" i="4" s="1"/>
  <c r="P120" i="4" s="1"/>
  <c r="AU97" i="1" s="1"/>
  <c r="BK128" i="2"/>
  <c r="J128" i="2" s="1"/>
  <c r="J98" i="2" s="1"/>
  <c r="R205" i="2"/>
  <c r="P252" i="2"/>
  <c r="P127" i="2" s="1"/>
  <c r="P126" i="2" s="1"/>
  <c r="AU95" i="1" s="1"/>
  <c r="R281" i="2"/>
  <c r="P345" i="2"/>
  <c r="T362" i="2"/>
  <c r="T122" i="3"/>
  <c r="BK168" i="3"/>
  <c r="J168" i="3" s="1"/>
  <c r="J99" i="3" s="1"/>
  <c r="BK207" i="3"/>
  <c r="J207" i="3" s="1"/>
  <c r="J100" i="3" s="1"/>
  <c r="R122" i="4"/>
  <c r="R121" i="4"/>
  <c r="R120" i="4" s="1"/>
  <c r="P128" i="2"/>
  <c r="T205" i="2"/>
  <c r="T252" i="2"/>
  <c r="BK281" i="2"/>
  <c r="J281" i="2" s="1"/>
  <c r="J103" i="2" s="1"/>
  <c r="BK345" i="2"/>
  <c r="J345" i="2"/>
  <c r="J104" i="2" s="1"/>
  <c r="P362" i="2"/>
  <c r="P122" i="3"/>
  <c r="P121" i="3" s="1"/>
  <c r="P120" i="3" s="1"/>
  <c r="AU96" i="1" s="1"/>
  <c r="T168" i="3"/>
  <c r="T207" i="3"/>
  <c r="T122" i="4"/>
  <c r="T121" i="4"/>
  <c r="T120" i="4"/>
  <c r="R128" i="2"/>
  <c r="R127" i="2" s="1"/>
  <c r="R126" i="2" s="1"/>
  <c r="BK205" i="2"/>
  <c r="J205" i="2"/>
  <c r="J100" i="2" s="1"/>
  <c r="BK252" i="2"/>
  <c r="J252" i="2"/>
  <c r="J102" i="2"/>
  <c r="T281" i="2"/>
  <c r="T345" i="2"/>
  <c r="R362" i="2"/>
  <c r="BK122" i="3"/>
  <c r="J122" i="3" s="1"/>
  <c r="J98" i="3" s="1"/>
  <c r="R168" i="3"/>
  <c r="R207" i="3"/>
  <c r="BK122" i="4"/>
  <c r="J122" i="4"/>
  <c r="J98" i="4" s="1"/>
  <c r="BK202" i="2"/>
  <c r="J202" i="2" s="1"/>
  <c r="J99" i="2" s="1"/>
  <c r="BK360" i="2"/>
  <c r="J360" i="2"/>
  <c r="J105" i="2" s="1"/>
  <c r="BK249" i="2"/>
  <c r="J249" i="2"/>
  <c r="J101" i="2"/>
  <c r="BK133" i="4"/>
  <c r="J133" i="4"/>
  <c r="J99" i="4"/>
  <c r="BK146" i="4"/>
  <c r="J146" i="4" s="1"/>
  <c r="J100" i="4" s="1"/>
  <c r="J89" i="4"/>
  <c r="BE127" i="4"/>
  <c r="BE129" i="4"/>
  <c r="E110" i="4"/>
  <c r="BE134" i="4"/>
  <c r="F92" i="4"/>
  <c r="BE123" i="4"/>
  <c r="BE125" i="4"/>
  <c r="BE131" i="4"/>
  <c r="BE142" i="4"/>
  <c r="BE147" i="4"/>
  <c r="BE123" i="3"/>
  <c r="BE131" i="3"/>
  <c r="BE148" i="3"/>
  <c r="BE175" i="3"/>
  <c r="BE190" i="3"/>
  <c r="BE193" i="3"/>
  <c r="BE195" i="3"/>
  <c r="BE200" i="3"/>
  <c r="BE201" i="3"/>
  <c r="BE202" i="3"/>
  <c r="BE205" i="3"/>
  <c r="BE208" i="3"/>
  <c r="BE210" i="3"/>
  <c r="BE212" i="3"/>
  <c r="BE216" i="3"/>
  <c r="J89" i="3"/>
  <c r="BE133" i="3"/>
  <c r="BE147" i="3"/>
  <c r="BE173" i="3"/>
  <c r="BE177" i="3"/>
  <c r="BE186" i="3"/>
  <c r="BE204" i="3"/>
  <c r="E110" i="3"/>
  <c r="F117" i="3"/>
  <c r="BE135" i="3"/>
  <c r="BE137" i="3"/>
  <c r="BE142" i="3"/>
  <c r="BE144" i="3"/>
  <c r="BE150" i="3"/>
  <c r="BE164" i="3"/>
  <c r="BE165" i="3"/>
  <c r="BE166" i="3"/>
  <c r="BE169" i="3"/>
  <c r="BE180" i="3"/>
  <c r="BE182" i="3"/>
  <c r="BE184" i="3"/>
  <c r="BE206" i="3"/>
  <c r="BE127" i="3"/>
  <c r="BE141" i="3"/>
  <c r="BE154" i="3"/>
  <c r="BE156" i="3"/>
  <c r="BE159" i="3"/>
  <c r="BE161" i="3"/>
  <c r="BE162" i="3"/>
  <c r="BE167" i="3"/>
  <c r="BE176" i="3"/>
  <c r="BE178" i="3"/>
  <c r="BE188" i="3"/>
  <c r="BE197" i="3"/>
  <c r="BE203" i="3"/>
  <c r="J89" i="2"/>
  <c r="E116" i="2"/>
  <c r="BE129" i="2"/>
  <c r="BE136" i="2"/>
  <c r="BE144" i="2"/>
  <c r="BE148" i="2"/>
  <c r="BE149" i="2"/>
  <c r="BE155" i="2"/>
  <c r="BE161" i="2"/>
  <c r="BE169" i="2"/>
  <c r="BE179" i="2"/>
  <c r="BE195" i="2"/>
  <c r="BE197" i="2"/>
  <c r="BE212" i="2"/>
  <c r="BE217" i="2"/>
  <c r="BE220" i="2"/>
  <c r="BE227" i="2"/>
  <c r="BE230" i="2"/>
  <c r="BE247" i="2"/>
  <c r="BE250" i="2"/>
  <c r="BE253" i="2"/>
  <c r="BE259" i="2"/>
  <c r="BE267" i="2"/>
  <c r="BE271" i="2"/>
  <c r="BE276" i="2"/>
  <c r="BE284" i="2"/>
  <c r="BE285" i="2"/>
  <c r="BE287" i="2"/>
  <c r="BE307" i="2"/>
  <c r="BE351" i="2"/>
  <c r="F123" i="2"/>
  <c r="BE130" i="2"/>
  <c r="BE131" i="2"/>
  <c r="BE134" i="2"/>
  <c r="BE140" i="2"/>
  <c r="BE147" i="2"/>
  <c r="BE157" i="2"/>
  <c r="BE165" i="2"/>
  <c r="BE183" i="2"/>
  <c r="BE189" i="2"/>
  <c r="BE203" i="2"/>
  <c r="BE223" i="2"/>
  <c r="BE237" i="2"/>
  <c r="BE243" i="2"/>
  <c r="BE255" i="2"/>
  <c r="BE265" i="2"/>
  <c r="BE269" i="2"/>
  <c r="BE273" i="2"/>
  <c r="BE280" i="2"/>
  <c r="BE282" i="2"/>
  <c r="BE288" i="2"/>
  <c r="BE291" i="2"/>
  <c r="BE295" i="2"/>
  <c r="BE301" i="2"/>
  <c r="BE313" i="2"/>
  <c r="BE319" i="2"/>
  <c r="BE321" i="2"/>
  <c r="BE323" i="2"/>
  <c r="BE327" i="2"/>
  <c r="BE329" i="2"/>
  <c r="BE331" i="2"/>
  <c r="BE333" i="2"/>
  <c r="BE337" i="2"/>
  <c r="BE339" i="2"/>
  <c r="BE341" i="2"/>
  <c r="BE343" i="2"/>
  <c r="BE344" i="2"/>
  <c r="BE347" i="2"/>
  <c r="BE356" i="2"/>
  <c r="BE358" i="2"/>
  <c r="BE361" i="2"/>
  <c r="BE363" i="2"/>
  <c r="BE366" i="2"/>
  <c r="BE132" i="2"/>
  <c r="BE138" i="2"/>
  <c r="BE142" i="2"/>
  <c r="BE146" i="2"/>
  <c r="BE153" i="2"/>
  <c r="BE159" i="2"/>
  <c r="BE163" i="2"/>
  <c r="BE171" i="2"/>
  <c r="BE177" i="2"/>
  <c r="BE185" i="2"/>
  <c r="BE191" i="2"/>
  <c r="BE206" i="2"/>
  <c r="BE225" i="2"/>
  <c r="BE233" i="2"/>
  <c r="BE239" i="2"/>
  <c r="BE257" i="2"/>
  <c r="BE261" i="2"/>
  <c r="BE263" i="2"/>
  <c r="BE278" i="2"/>
  <c r="BE283" i="2"/>
  <c r="BE286" i="2"/>
  <c r="BE298" i="2"/>
  <c r="BE303" i="2"/>
  <c r="BE305" i="2"/>
  <c r="BE309" i="2"/>
  <c r="BE311" i="2"/>
  <c r="BE315" i="2"/>
  <c r="BE317" i="2"/>
  <c r="BE335" i="2"/>
  <c r="BE346" i="2"/>
  <c r="BE350" i="2"/>
  <c r="BE354" i="2"/>
  <c r="F36" i="2"/>
  <c r="BC95" i="1" s="1"/>
  <c r="F34" i="3"/>
  <c r="BA96" i="1" s="1"/>
  <c r="F37" i="3"/>
  <c r="BD96" i="1" s="1"/>
  <c r="F34" i="4"/>
  <c r="BA97" i="1" s="1"/>
  <c r="F34" i="2"/>
  <c r="BA95" i="1" s="1"/>
  <c r="F35" i="2"/>
  <c r="BB95" i="1"/>
  <c r="F37" i="2"/>
  <c r="BD95" i="1" s="1"/>
  <c r="J34" i="3"/>
  <c r="AW96" i="1" s="1"/>
  <c r="F35" i="3"/>
  <c r="BB96" i="1" s="1"/>
  <c r="F37" i="4"/>
  <c r="BD97" i="1"/>
  <c r="J34" i="2"/>
  <c r="AW95" i="1"/>
  <c r="F36" i="3"/>
  <c r="BC96" i="1" s="1"/>
  <c r="J34" i="4"/>
  <c r="AW97" i="1" s="1"/>
  <c r="F36" i="4"/>
  <c r="BC97" i="1"/>
  <c r="F35" i="4"/>
  <c r="BB97" i="1" s="1"/>
  <c r="R121" i="3" l="1"/>
  <c r="R120" i="3"/>
  <c r="T121" i="3"/>
  <c r="T120" i="3" s="1"/>
  <c r="T127" i="2"/>
  <c r="T126" i="2"/>
  <c r="BK127" i="2"/>
  <c r="J127" i="2" s="1"/>
  <c r="J97" i="2" s="1"/>
  <c r="BK121" i="3"/>
  <c r="J121" i="3" s="1"/>
  <c r="J97" i="3" s="1"/>
  <c r="BK121" i="4"/>
  <c r="J121" i="4" s="1"/>
  <c r="J97" i="4" s="1"/>
  <c r="F33" i="2"/>
  <c r="AZ95" i="1" s="1"/>
  <c r="F33" i="3"/>
  <c r="AZ96" i="1" s="1"/>
  <c r="BA94" i="1"/>
  <c r="W30" i="1" s="1"/>
  <c r="BC94" i="1"/>
  <c r="W32" i="1" s="1"/>
  <c r="BB94" i="1"/>
  <c r="W31" i="1" s="1"/>
  <c r="AU94" i="1"/>
  <c r="J33" i="3"/>
  <c r="AV96" i="1" s="1"/>
  <c r="AT96" i="1" s="1"/>
  <c r="J33" i="4"/>
  <c r="AV97" i="1" s="1"/>
  <c r="AT97" i="1" s="1"/>
  <c r="F33" i="4"/>
  <c r="AZ97" i="1" s="1"/>
  <c r="BD94" i="1"/>
  <c r="W33" i="1" s="1"/>
  <c r="J33" i="2"/>
  <c r="AV95" i="1" s="1"/>
  <c r="AT95" i="1" s="1"/>
  <c r="BK120" i="4" l="1"/>
  <c r="J120" i="4"/>
  <c r="J30" i="4" s="1"/>
  <c r="AG97" i="1" s="1"/>
  <c r="BK120" i="3"/>
  <c r="J120" i="3" s="1"/>
  <c r="J96" i="3" s="1"/>
  <c r="BK126" i="2"/>
  <c r="J126" i="2" s="1"/>
  <c r="J30" i="2" s="1"/>
  <c r="AG95" i="1" s="1"/>
  <c r="AW94" i="1"/>
  <c r="AK30" i="1" s="1"/>
  <c r="AZ94" i="1"/>
  <c r="W29" i="1" s="1"/>
  <c r="AX94" i="1"/>
  <c r="AY94" i="1"/>
  <c r="J39" i="4" l="1"/>
  <c r="J39" i="2"/>
  <c r="J96" i="4"/>
  <c r="J96" i="2"/>
  <c r="AN97" i="1"/>
  <c r="AN95" i="1"/>
  <c r="J30" i="3"/>
  <c r="AG96" i="1" s="1"/>
  <c r="AG94" i="1" s="1"/>
  <c r="AK26" i="1" s="1"/>
  <c r="AV94" i="1"/>
  <c r="AK29" i="1" s="1"/>
  <c r="AK35" i="1" l="1"/>
  <c r="J39" i="3"/>
  <c r="AN96" i="1"/>
  <c r="AT94" i="1"/>
  <c r="AN94" i="1" s="1"/>
</calcChain>
</file>

<file path=xl/sharedStrings.xml><?xml version="1.0" encoding="utf-8"?>
<sst xmlns="http://schemas.openxmlformats.org/spreadsheetml/2006/main" count="5484" uniqueCount="961">
  <si>
    <t>Export Komplet</t>
  </si>
  <si>
    <t/>
  </si>
  <si>
    <t>2.0</t>
  </si>
  <si>
    <t>ZAMOK</t>
  </si>
  <si>
    <t>False</t>
  </si>
  <si>
    <t>{7a92406c-f93a-40ac-91a5-20abcdf54fbb}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</si>
  <si>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</si>
  <si>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</si>
  <si>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</si>
  <si>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</si>
  <si>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</si>
  <si>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</si>
  <si>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</si>
  <si>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</si>
  <si>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</si>
  <si>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</si>
  <si>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JUGOSLÁVSKÁ II. OD NOVOVESKÉ PO OPAVSKOU</t>
  </si>
  <si>
    <t>KSO:</t>
  </si>
  <si>
    <t>CC-CZ:</t>
  </si>
  <si>
    <t>Místo:</t>
  </si>
  <si>
    <t>TEPLICE</t>
  </si>
  <si>
    <t>Datum:</t>
  </si>
  <si>
    <t>Zadavatel:</t>
  </si>
  <si>
    <t>IČ:</t>
  </si>
  <si>
    <t>STATUTÁRNÍ MĚSTO TEPLICE</t>
  </si>
  <si>
    <t>DIČ:</t>
  </si>
  <si>
    <t>Uchazeč:</t>
  </si>
  <si>
    <t>Vyplň údaj</t>
  </si>
  <si>
    <t>Projektant:</t>
  </si>
  <si>
    <t>RAPID MOST SPOL. S R.O.</t>
  </si>
  <si>
    <t>True</t>
  </si>
  <si>
    <t>Zpracovatel:</t>
  </si>
  <si>
    <t>PLHÁK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</si>
  <si>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</si>
  <si>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</si>
  <si>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</si>
  <si>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</si>
  <si>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</si>
  <si>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</si>
  <si>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</si>
  <si>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</si>
  <si>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</si>
  <si>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</si>
  <si>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</si>
  <si>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</si>
  <si>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</si>
  <si>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</si>
  <si>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</si>
  <si>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</si>
  <si>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</si>
  <si>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</si>
  <si>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</si>
  <si>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</si>
  <si>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</si>
  <si>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</si>
  <si>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</si>
  <si>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</si>
  <si>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</si>
  <si>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</si>
  <si>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</si>
  <si>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</si>
  <si>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</si>
  <si>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</si>
  <si>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</si>
  <si>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</si>
  <si>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</si>
  <si>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</si>
  <si>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</si>
  <si>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</si>
  <si>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</si>
  <si>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</si>
  <si>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</si>
  <si>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</si>
  <si>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</si>
  <si>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</si>
  <si>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</si>
  <si>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</si>
  <si>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</si>
  <si>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</si>
  <si>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</si>
  <si>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ZRN1</t>
  </si>
  <si>
    <t>KOMUNIKACE R1</t>
  </si>
  <si>
    <t>ING</t>
  </si>
  <si>
    <t>1</t>
  </si>
  <si>
    <t>{198460b6-fa38-4556-8c45-7f5a5f1ef16e}</t>
  </si>
  <si>
    <t>2</t>
  </si>
  <si>
    <t>ZRN2</t>
  </si>
  <si>
    <t>VEŘEJNÉ OSVĚTLENÍ R1</t>
  </si>
  <si>
    <t>{2fc477b1-2ebf-4b69-bc49-b472800645b2}</t>
  </si>
  <si>
    <t>VON</t>
  </si>
  <si>
    <t>VEDLEJŠÍ A OSTATNÍ NÁKLADY R1</t>
  </si>
  <si>
    <t>{f0d99e36-8138-4e61-bc8c-5feda028b04f}</t>
  </si>
  <si>
    <t>DEM1</t>
  </si>
  <si>
    <t>BOURÁNÍ ASFALTOVÉ KOMUNIKACE</t>
  </si>
  <si>
    <t>m2</t>
  </si>
  <si>
    <t>3033</t>
  </si>
  <si>
    <t>3</t>
  </si>
  <si>
    <t>DEM2</t>
  </si>
  <si>
    <t>BOURÁNÍ BETONOVÉ KOMUNIKACE</t>
  </si>
  <si>
    <t>337</t>
  </si>
  <si>
    <t>KRYCÍ LIST SOUPISU PRACÍ</t>
  </si>
  <si>
    <t>DEM3</t>
  </si>
  <si>
    <t>BOURÁNÍ ASFALTOVÉHO CHODNÍKU</t>
  </si>
  <si>
    <t>1318</t>
  </si>
  <si>
    <t>DN150</t>
  </si>
  <si>
    <t>PŘÍPOJKY DN 150</t>
  </si>
  <si>
    <t>m</t>
  </si>
  <si>
    <t>32</t>
  </si>
  <si>
    <t>KCE240MMD</t>
  </si>
  <si>
    <t>KCE 240MM KRYT Z DLAŽBY POVRCH HLADKÝ, BARVA PŘÍRODNÍ</t>
  </si>
  <si>
    <t>1116</t>
  </si>
  <si>
    <t>KCE320MMD</t>
  </si>
  <si>
    <t>KCE 320MM KRYT Z DLAŽBY POVRCH HLADKÝ, BARVA PŘÍRODNÍ</t>
  </si>
  <si>
    <t>169</t>
  </si>
  <si>
    <t>Objekt:</t>
  </si>
  <si>
    <t>KCE320MMR</t>
  </si>
  <si>
    <t>KCE 320MM KRYT Z DLAŽBY POVRCH RELIÉFNÍ, BARVA ČERVENÁ</t>
  </si>
  <si>
    <t>33</t>
  </si>
  <si>
    <t>KCE450MMAB</t>
  </si>
  <si>
    <t>KCE450MM KRYT Z ASFALTOBETONU</t>
  </si>
  <si>
    <t>3370</t>
  </si>
  <si>
    <t>KO_N</t>
  </si>
  <si>
    <t>OBRUBNÍK KO NÁBĚHOVÝ</t>
  </si>
  <si>
    <t>KO_P</t>
  </si>
  <si>
    <t>OBRUBNÍK KO</t>
  </si>
  <si>
    <t>11</t>
  </si>
  <si>
    <t>OBN15_15</t>
  </si>
  <si>
    <t>OBRUBNÍK NÁJEZDOVÝ</t>
  </si>
  <si>
    <t>81</t>
  </si>
  <si>
    <t>OBP15_15</t>
  </si>
  <si>
    <t>OBRUBNÍK PŘECHODOVÝ</t>
  </si>
  <si>
    <t>28</t>
  </si>
  <si>
    <t>OBS15_25</t>
  </si>
  <si>
    <t>OBRUBNÍK SILNIČNÍ</t>
  </si>
  <si>
    <t>610</t>
  </si>
  <si>
    <t>OBSYP</t>
  </si>
  <si>
    <t>SOUČET</t>
  </si>
  <si>
    <t>m3</t>
  </si>
  <si>
    <t>3,84</t>
  </si>
  <si>
    <t>OBZ08_25</t>
  </si>
  <si>
    <t>OBRUBNÍK ZÁHONOVÝ</t>
  </si>
  <si>
    <t>298</t>
  </si>
  <si>
    <t>ODKOP2</t>
  </si>
  <si>
    <t>VÝPOČET PRO ODKOP ZEMINY V TŘ. 2</t>
  </si>
  <si>
    <t>38,2</t>
  </si>
  <si>
    <t>ODKOP4</t>
  </si>
  <si>
    <t>VÝPOČET PRO ODKOP ZEMINY V TŘ. 4</t>
  </si>
  <si>
    <t>421,25</t>
  </si>
  <si>
    <t>ODVOZ2</t>
  </si>
  <si>
    <t>VÝPOČET KUBATUR K ODVOZU NA SKLÁDKU</t>
  </si>
  <si>
    <t>ODVOZ4</t>
  </si>
  <si>
    <t>444,29</t>
  </si>
  <si>
    <t>RÝHY</t>
  </si>
  <si>
    <t xml:space="preserve">VÝPOČET PRO ODKOP ZEMINY V TŘ. 4 </t>
  </si>
  <si>
    <t>23,04</t>
  </si>
  <si>
    <t>ŘEZ</t>
  </si>
  <si>
    <t xml:space="preserve">PŘÍČNÉ A PODÉLNÝ </t>
  </si>
  <si>
    <t>260</t>
  </si>
  <si>
    <t>ŠACHTA</t>
  </si>
  <si>
    <t>POČET REVIZNÍCH ŠACHET</t>
  </si>
  <si>
    <t>kus</t>
  </si>
  <si>
    <t>UV</t>
  </si>
  <si>
    <t>ULIČNÍ VPUST</t>
  </si>
  <si>
    <t>16</t>
  </si>
  <si>
    <t>V10d</t>
  </si>
  <si>
    <t>PARKOVACÍ PRUH</t>
  </si>
  <si>
    <t>387</t>
  </si>
  <si>
    <t>V12c</t>
  </si>
  <si>
    <t>ZÁKAZ ZASTAVENÍ</t>
  </si>
  <si>
    <t>139</t>
  </si>
  <si>
    <t>V13</t>
  </si>
  <si>
    <t>ŠIKMÉ ČÁRY</t>
  </si>
  <si>
    <t>22</t>
  </si>
  <si>
    <t>V4</t>
  </si>
  <si>
    <t>VODÍCÍ ČÁRA</t>
  </si>
  <si>
    <t>ZÁSYPY</t>
  </si>
  <si>
    <t>26,04</t>
  </si>
  <si>
    <t>ZELEŇ</t>
  </si>
  <si>
    <t>SADOVÉ ÚPRAVY – TRÁVNÍK</t>
  </si>
  <si>
    <t>191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</si>
  <si>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</si>
  <si>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</si>
  <si>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</si>
  <si>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</si>
  <si>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</si>
  <si>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</si>
  <si>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</si>
  <si>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4 - Vodorovné konstrukce</t>
  </si>
  <si>
    <t xml:space="preserve">    5 - Komunikace</t>
  </si>
  <si>
    <t xml:space="preserve">    6 - Úpravy povrchů, podlahy a osazování výplní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</si>
  <si>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</si>
  <si>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</si>
  <si>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</si>
  <si>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</si>
  <si>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</si>
  <si>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</si>
  <si>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</si>
  <si>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</si>
  <si>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</si>
  <si>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</si>
  <si>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</si>
  <si>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</si>
  <si>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</si>
  <si>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</si>
  <si>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</si>
  <si>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</si>
  <si>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</si>
  <si>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</si>
  <si>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</si>
  <si>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</si>
  <si>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</si>
  <si>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</si>
  <si>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112201114</t>
  </si>
  <si>
    <t>Odstranění pařezů D do 0,5 m v rovině a svahu 1:5 s odklizením do 20 m a zasypáním jámy</t>
  </si>
  <si>
    <t>CS ÚRS 2022 01</t>
  </si>
  <si>
    <t>4</t>
  </si>
  <si>
    <t>-931595292</t>
  </si>
  <si>
    <t>112201119</t>
  </si>
  <si>
    <t>Odstranění pařezů D do 1,0 m v rovině a svahu 1:5 s odklizením do 20 m a zasypáním jámy</t>
  </si>
  <si>
    <t>-1150287908</t>
  </si>
  <si>
    <t>112201121</t>
  </si>
  <si>
    <t>Odstranění pařezů D do 1,2 m v rovině a svahu 1:5 s odklizením do 20 m a zasypáním jámy</t>
  </si>
  <si>
    <t>-1024261185</t>
  </si>
  <si>
    <t>113107211</t>
  </si>
  <si>
    <t>Odstranění podkladu z kameniva těženého tl 100 mm strojně pl přes 200 m2</t>
  </si>
  <si>
    <t>2014580999</t>
  </si>
  <si>
    <t>VV</t>
  </si>
  <si>
    <t>5</t>
  </si>
  <si>
    <t>113107221</t>
  </si>
  <si>
    <t>Odstranění podkladu z kameniva drceného tl 100 mm strojně pl přes 200 m2</t>
  </si>
  <si>
    <t>703090984</t>
  </si>
  <si>
    <t>DEM2+DEM1</t>
  </si>
  <si>
    <t>6</t>
  </si>
  <si>
    <t>113107230</t>
  </si>
  <si>
    <t>Odstranění podkladu z betonu prostého tl 100 mm strojně pl přes 200 m2</t>
  </si>
  <si>
    <t>-12436063</t>
  </si>
  <si>
    <t>7</t>
  </si>
  <si>
    <t>113107231</t>
  </si>
  <si>
    <t>Odstranění podkladu z betonu prostého tl 150 mm strojně pl přes 200 m2</t>
  </si>
  <si>
    <t>-1419404401</t>
  </si>
  <si>
    <t>8</t>
  </si>
  <si>
    <t>113107232</t>
  </si>
  <si>
    <t>Odstranění podkladu z betonu prostého tl 300 mm strojně pl přes 200 m2</t>
  </si>
  <si>
    <t>-545804867</t>
  </si>
  <si>
    <t>9</t>
  </si>
  <si>
    <t>113107241</t>
  </si>
  <si>
    <t>Odstranění podkladu živičného tl 50 mm strojně pl přes 200 m2</t>
  </si>
  <si>
    <t>1860007493</t>
  </si>
  <si>
    <t>10</t>
  </si>
  <si>
    <t>113107243</t>
  </si>
  <si>
    <t>Odstranění podkladu živičného tl 150 mm strojně pl přes 200 m2</t>
  </si>
  <si>
    <t>-1387737616</t>
  </si>
  <si>
    <t>113201112</t>
  </si>
  <si>
    <t>Vytrhání obrub silničních ležatých</t>
  </si>
  <si>
    <t>-377412625</t>
  </si>
  <si>
    <t>12</t>
  </si>
  <si>
    <t>113202111</t>
  </si>
  <si>
    <t>Vytrhání obrub krajníků obrubníků stojatých</t>
  </si>
  <si>
    <t>-1486400607</t>
  </si>
  <si>
    <t>13</t>
  </si>
  <si>
    <t>113204111</t>
  </si>
  <si>
    <t>Vytrhání obrub záhonových</t>
  </si>
  <si>
    <t>969683172</t>
  </si>
  <si>
    <t>14</t>
  </si>
  <si>
    <t>120001101</t>
  </si>
  <si>
    <t>Příplatek za ztížení odkopávky nebo prokopávky v blízkosti inženýrských sítí</t>
  </si>
  <si>
    <t>2092509201</t>
  </si>
  <si>
    <t>P</t>
  </si>
  <si>
    <t xml:space="preserve">Poznámka k položce:_x000D_
50%, odhad projektanta </t>
  </si>
  <si>
    <t>421,25*0,5 'Přepočtené koeficientem množství</t>
  </si>
  <si>
    <t>122151102</t>
  </si>
  <si>
    <t>Odkopávky a prokopávky nezapažené v hornině třídy těžitelnosti I, skupiny 1 a 2 objem do 50 m3 strojně</t>
  </si>
  <si>
    <t>-1883126696</t>
  </si>
  <si>
    <t>122351104</t>
  </si>
  <si>
    <t>Odkopávky a prokopávky nezapažené v hornině třídy těžitelnosti II, skupiny 4 objem do 500 m3 strojně</t>
  </si>
  <si>
    <t>-1398031090</t>
  </si>
  <si>
    <t>17</t>
  </si>
  <si>
    <t>130901121</t>
  </si>
  <si>
    <t>Bourání kcí v hloubených vykopávkách ze zdiva z betonu prostého ručně</t>
  </si>
  <si>
    <t>-2000551739</t>
  </si>
  <si>
    <t>UV*0,5</t>
  </si>
  <si>
    <t>18</t>
  </si>
  <si>
    <t>132351102</t>
  </si>
  <si>
    <t>Hloubení rýh nezapažených  š do 800 mm v hornině třídy těžitelnosti II, skupiny 4 objem do 50 m3 strojně</t>
  </si>
  <si>
    <t>2084797322</t>
  </si>
  <si>
    <t>19</t>
  </si>
  <si>
    <t>162751117</t>
  </si>
  <si>
    <t>Vodorovné přemístění do 10000 m výkopku/sypaniny z horniny třídy těžitelnosti I, skupiny 1 až 3</t>
  </si>
  <si>
    <t>1722053419</t>
  </si>
  <si>
    <t>20</t>
  </si>
  <si>
    <t>162751137</t>
  </si>
  <si>
    <t>Vodorovné přemístění do 10000 m výkopku/sypaniny z horniny třídy těžitelnosti II, skupiny 4 a 5</t>
  </si>
  <si>
    <t>-363679598</t>
  </si>
  <si>
    <t>ODKOP4+RÝHY</t>
  </si>
  <si>
    <t>171201231</t>
  </si>
  <si>
    <t>Poplatek za uložení zeminy a kamení na recyklační skládce (skládkovné) kód odpadu 17 05 04</t>
  </si>
  <si>
    <t>t</t>
  </si>
  <si>
    <t>862881252</t>
  </si>
  <si>
    <t xml:space="preserve">Poznámka k položce:_x000D_
převod m3/t_x000D_
</t>
  </si>
  <si>
    <t>ODVOZ2+ODVOZ4</t>
  </si>
  <si>
    <t>482,49*1,75 'Přepočtené koeficientem množství</t>
  </si>
  <si>
    <t>171251201</t>
  </si>
  <si>
    <t>Uložení sypaniny na skládky nebo meziskládky</t>
  </si>
  <si>
    <t>-253504461</t>
  </si>
  <si>
    <t>23</t>
  </si>
  <si>
    <t>174101101</t>
  </si>
  <si>
    <t>Zásyp jam, šachet rýh nebo kolem objektů sypaninou se zhutněním</t>
  </si>
  <si>
    <t>1743349691</t>
  </si>
  <si>
    <t>Poznámka k položce:_x000D_
80% po odpočtu</t>
  </si>
  <si>
    <t>RÝHY"zásypy rýh přípojek</t>
  </si>
  <si>
    <t>ŠACHTA"zásypy kolem šachet</t>
  </si>
  <si>
    <t>Součet</t>
  </si>
  <si>
    <t>26,04*0,8 'Přepočtené koeficientem množství</t>
  </si>
  <si>
    <t>24</t>
  </si>
  <si>
    <t>175111101</t>
  </si>
  <si>
    <t>Obsypání potrubí ručně sypaninou bez prohození, uloženou do 3 m</t>
  </si>
  <si>
    <t>-51356438</t>
  </si>
  <si>
    <t>0,2*0,6*DN150</t>
  </si>
  <si>
    <t>25</t>
  </si>
  <si>
    <t>M</t>
  </si>
  <si>
    <t>58331200</t>
  </si>
  <si>
    <t>štěrkopísek netříděný zásypový</t>
  </si>
  <si>
    <t>1476800011</t>
  </si>
  <si>
    <t>Poznámka k položce:_x000D_
převod m3/t_x000D_
80% po odpočtu</t>
  </si>
  <si>
    <t>ZÁSYPY+OBSYP</t>
  </si>
  <si>
    <t>29,88*1,4 'Přepočtené koeficientem množství</t>
  </si>
  <si>
    <t>26</t>
  </si>
  <si>
    <t>180404111</t>
  </si>
  <si>
    <t>Založení hřišťového trávníku výsevem na vrstvě ornice</t>
  </si>
  <si>
    <t>-1114209986</t>
  </si>
  <si>
    <t>27</t>
  </si>
  <si>
    <t>005724100</t>
  </si>
  <si>
    <t>osivo směs travní parková</t>
  </si>
  <si>
    <t>kg</t>
  </si>
  <si>
    <t>1431367266</t>
  </si>
  <si>
    <t>Poznámka k položce:_x000D_
1kg/50m2</t>
  </si>
  <si>
    <t>191*0,02 'Přepočtené koeficientem množství</t>
  </si>
  <si>
    <t>181351103</t>
  </si>
  <si>
    <t>Rozprostření ornice tl vrstvy do 200 mm pl do 500 m2 v rovině nebo ve svahu do 1:5 strojně</t>
  </si>
  <si>
    <t>-777169552</t>
  </si>
  <si>
    <t>29</t>
  </si>
  <si>
    <t>10364100</t>
  </si>
  <si>
    <t>zemina pro terénní úpravy - tříděná</t>
  </si>
  <si>
    <t>-1952121856</t>
  </si>
  <si>
    <t>Poznámka k položce:_x000D_
převod m3/t</t>
  </si>
  <si>
    <t>ZELEŇ*0,2</t>
  </si>
  <si>
    <t>38,2*1,75 'Přepočtené koeficientem množství</t>
  </si>
  <si>
    <t>30</t>
  </si>
  <si>
    <t>181951111</t>
  </si>
  <si>
    <t>Úprava pláně v hornině třídy těžitelnosti I, skupiny 1 až 3 bez zhutnění</t>
  </si>
  <si>
    <t>628255931</t>
  </si>
  <si>
    <t>31</t>
  </si>
  <si>
    <t>181951114</t>
  </si>
  <si>
    <t>Úprava pláně v hornině třídy těžitelnosti II, skupiny 4 a 5 se zhutněním</t>
  </si>
  <si>
    <t>670808249</t>
  </si>
  <si>
    <t>KCE320MMR+KCE320MMD</t>
  </si>
  <si>
    <t>Vodorovné konstrukce</t>
  </si>
  <si>
    <t>451573111</t>
  </si>
  <si>
    <t>Lože pod potrubí otevřený výkop ze štěrkopísku</t>
  </si>
  <si>
    <t>-976064636</t>
  </si>
  <si>
    <t>0,6*0,3*DN150</t>
  </si>
  <si>
    <t>Komunikace</t>
  </si>
  <si>
    <t>564851111</t>
  </si>
  <si>
    <t>Podklad ze štěrkodrtě ŠD tl 150 mm</t>
  </si>
  <si>
    <t>-81825212</t>
  </si>
  <si>
    <t>Poznámka k položce:_x000D_
rozšíření k pláni 5%</t>
  </si>
  <si>
    <t>KCE450MMAB*2</t>
  </si>
  <si>
    <t>7856*1,05 'Přepočtené koeficientem množství</t>
  </si>
  <si>
    <t>34</t>
  </si>
  <si>
    <t>564861111</t>
  </si>
  <si>
    <t>Podklad ze štěrkodrtě ŠD tl 200 mm</t>
  </si>
  <si>
    <t>1903560317</t>
  </si>
  <si>
    <t>Poznámka k položce:_x000D_
koef.1,1 odhad projektanta</t>
  </si>
  <si>
    <t>35</t>
  </si>
  <si>
    <t>565135101</t>
  </si>
  <si>
    <t>Asfaltový beton vrstva podkladní ACP 16 (obalované kamenivo OKS) tl 50 mm š do 1,5 m</t>
  </si>
  <si>
    <t>1850864788</t>
  </si>
  <si>
    <t>oceň ACp16+</t>
  </si>
  <si>
    <t>36</t>
  </si>
  <si>
    <t>573111112</t>
  </si>
  <si>
    <t>Postřik živičný infiltrační s posypem z asfaltu množství 1 kg/m2</t>
  </si>
  <si>
    <t>496793673</t>
  </si>
  <si>
    <t>Poznámka k položce:_x000D_
10% vyrovnání</t>
  </si>
  <si>
    <t>37</t>
  </si>
  <si>
    <t>573211111</t>
  </si>
  <si>
    <t>Postřik živičný spojovací z asfaltu v množství 0,60 kg/m2</t>
  </si>
  <si>
    <t>-1835025228</t>
  </si>
  <si>
    <t>38</t>
  </si>
  <si>
    <t>577134111</t>
  </si>
  <si>
    <t>Asfaltový beton vrstva obrusná ACO 11 (ABS) tř. I tl 40 mm š do 3 m z nemodifikovaného asfaltu</t>
  </si>
  <si>
    <t>-537920711</t>
  </si>
  <si>
    <t>39</t>
  </si>
  <si>
    <t>577155112</t>
  </si>
  <si>
    <t>Asfaltový beton vrstva ložní ACL 16 (ABH) tl 60 mm š do 3 m z nemodifikovaného asfaltu</t>
  </si>
  <si>
    <t>-1321781281</t>
  </si>
  <si>
    <t>oceň ACl16+</t>
  </si>
  <si>
    <t>40</t>
  </si>
  <si>
    <t>596211113</t>
  </si>
  <si>
    <t>Kladení zámkové dlažby komunikací pro pěší tl 60 mm skupiny A pl přes 300 m2</t>
  </si>
  <si>
    <t>470654213</t>
  </si>
  <si>
    <t xml:space="preserve">Poznámka k položce:_x000D_
_x000D_
</t>
  </si>
  <si>
    <t>41</t>
  </si>
  <si>
    <t>59245018</t>
  </si>
  <si>
    <t>dlažba tvar obdélník betonová 200x100x60mm přírodní</t>
  </si>
  <si>
    <t>2070463302</t>
  </si>
  <si>
    <t>Poznámka k položce:_x000D_
2% ztratné</t>
  </si>
  <si>
    <t>1116*1,02 'Přepočtené koeficientem množství</t>
  </si>
  <si>
    <t>42</t>
  </si>
  <si>
    <t>596212212</t>
  </si>
  <si>
    <t>Kladení zámkové dlažby pozemních komunikací tl 80 mm skupiny A pl do 300 m2</t>
  </si>
  <si>
    <t>1101298868</t>
  </si>
  <si>
    <t>43</t>
  </si>
  <si>
    <t>59245020</t>
  </si>
  <si>
    <t>dlažba tvar obdélník betonová 200x100x80mm přírodní</t>
  </si>
  <si>
    <t>1389237951</t>
  </si>
  <si>
    <t>169*1,02 'Přepočtené koeficientem množství</t>
  </si>
  <si>
    <t>44</t>
  </si>
  <si>
    <t>59245226</t>
  </si>
  <si>
    <t>dlažba tvar obdélník betonová pro nevidomé 200x100x80mm barevná</t>
  </si>
  <si>
    <t>26822905</t>
  </si>
  <si>
    <t>33*1,02 'Přepočtené koeficientem množství</t>
  </si>
  <si>
    <t>45</t>
  </si>
  <si>
    <t>596212214</t>
  </si>
  <si>
    <t>Příplatek za kombinaci dvou barev u betonových dlažeb pozemních komunikací tl 80 mm skupiny A</t>
  </si>
  <si>
    <t>732045228</t>
  </si>
  <si>
    <t>Úpravy povrchů, podlahy a osazování výplní</t>
  </si>
  <si>
    <t>46</t>
  </si>
  <si>
    <t>915241111</t>
  </si>
  <si>
    <t>Bezpečnostní barevný povrch vozovek červený pro podklad asfaltový</t>
  </si>
  <si>
    <t>CS ÚRS 2020 01</t>
  </si>
  <si>
    <t>1113297396</t>
  </si>
  <si>
    <t>172</t>
  </si>
  <si>
    <t>Trubní vedení</t>
  </si>
  <si>
    <t>47</t>
  </si>
  <si>
    <t>871315211</t>
  </si>
  <si>
    <t>Kanalizační potrubí z tvrdého PVC jednovrstvé tuhost třídy SN4 DN 160</t>
  </si>
  <si>
    <t>-698606744</t>
  </si>
  <si>
    <t>48</t>
  </si>
  <si>
    <t>894412411</t>
  </si>
  <si>
    <t>Osazení betonových nebo železobetonových dílců pro šachty skruží přechodových</t>
  </si>
  <si>
    <t>1392988788</t>
  </si>
  <si>
    <t>49</t>
  </si>
  <si>
    <t>59224121</t>
  </si>
  <si>
    <t>skruž betonová přechodová 62,5/100x60x9cm, stupadla poplastovaná kapsová</t>
  </si>
  <si>
    <t>1180049269</t>
  </si>
  <si>
    <t>50</t>
  </si>
  <si>
    <t>59224148</t>
  </si>
  <si>
    <t>prstenec šachtový vyrovnávací betonový rovný 625x100x100mm</t>
  </si>
  <si>
    <t>-869944966</t>
  </si>
  <si>
    <t>51</t>
  </si>
  <si>
    <t>895941111</t>
  </si>
  <si>
    <t>Zřízení vpusti kanalizační uliční z betonových dílců typ UV-50 normální</t>
  </si>
  <si>
    <t>2010692460</t>
  </si>
  <si>
    <t>52</t>
  </si>
  <si>
    <t>59223852</t>
  </si>
  <si>
    <t>dno pro uliční vpusť s kalovou prohlubní betonové 450x300x50mm</t>
  </si>
  <si>
    <t>-1345592627</t>
  </si>
  <si>
    <t>53</t>
  </si>
  <si>
    <t>59223854</t>
  </si>
  <si>
    <t>skruž pro uliční vpusť s výtokovým otvorem PVC betonová 450x350x50mm</t>
  </si>
  <si>
    <t>-126851603</t>
  </si>
  <si>
    <t>54</t>
  </si>
  <si>
    <t>59223856</t>
  </si>
  <si>
    <t>skruž pro uliční vpusť horní betonová 450x195x50mm</t>
  </si>
  <si>
    <t>-1134428086</t>
  </si>
  <si>
    <t>55</t>
  </si>
  <si>
    <t>59223860</t>
  </si>
  <si>
    <t>skruž pro uliční vpusť středová betonová 450x195x50mm</t>
  </si>
  <si>
    <t>-394693634</t>
  </si>
  <si>
    <t>56</t>
  </si>
  <si>
    <t>59223874</t>
  </si>
  <si>
    <t>koš vysoký pro uliční vpusti žárově Pz plech pro rám 500/300mm</t>
  </si>
  <si>
    <t>-1953029282</t>
  </si>
  <si>
    <t>57</t>
  </si>
  <si>
    <t>55242320</t>
  </si>
  <si>
    <t>mříž vtoková litinová plochá 500x500mm</t>
  </si>
  <si>
    <t>1353912182</t>
  </si>
  <si>
    <t>oceň včetně rámu</t>
  </si>
  <si>
    <t>58</t>
  </si>
  <si>
    <t>899104112</t>
  </si>
  <si>
    <t>Osazení poklopů litinových nebo ocelových včetně rámů pro třídu zatížení D400, E600</t>
  </si>
  <si>
    <t>1975015414</t>
  </si>
  <si>
    <t>59</t>
  </si>
  <si>
    <t>55241402</t>
  </si>
  <si>
    <t>poklop šachtový s rámem DN 600 třída D400 bez odvětrání</t>
  </si>
  <si>
    <t>-834080618</t>
  </si>
  <si>
    <t>60</t>
  </si>
  <si>
    <t>899431111</t>
  </si>
  <si>
    <t>Výšková úprava uličního vstupu nebo vpusti do 200 mm zvýšením krycího hrnce, šoupěte nebo hydrantu</t>
  </si>
  <si>
    <t>-2143221773</t>
  </si>
  <si>
    <t>Ostatní konstrukce a práce-bourání</t>
  </si>
  <si>
    <t>61</t>
  </si>
  <si>
    <t>914111111</t>
  </si>
  <si>
    <t>Montáž svislé dopravní značky do velikosti 1 m2 objímkami na sloupek nebo konzolu</t>
  </si>
  <si>
    <t>-1292842699</t>
  </si>
  <si>
    <t>62</t>
  </si>
  <si>
    <t>40445225</t>
  </si>
  <si>
    <t>sloupek pro dopravní značku Zn D 60mm v 3,5m</t>
  </si>
  <si>
    <t>621880592</t>
  </si>
  <si>
    <t>63</t>
  </si>
  <si>
    <t>40445256</t>
  </si>
  <si>
    <t>svorka upínací na sloupek dopravní značky D 60mm</t>
  </si>
  <si>
    <t>32342025</t>
  </si>
  <si>
    <t>64</t>
  </si>
  <si>
    <t>40445253</t>
  </si>
  <si>
    <t>víčko plastové na sloupek D 60mm</t>
  </si>
  <si>
    <t>-1398232718</t>
  </si>
  <si>
    <t>65</t>
  </si>
  <si>
    <t>40445620</t>
  </si>
  <si>
    <t>zákazové, příkazové dopravní značky B1-B34, C1-15 700mm</t>
  </si>
  <si>
    <t>509447869</t>
  </si>
  <si>
    <t>66</t>
  </si>
  <si>
    <t>40445622</t>
  </si>
  <si>
    <t>informativní značky provozní IP1-IP3, IP4b-IP7, IP10a, b 750x750mm</t>
  </si>
  <si>
    <t>709286054</t>
  </si>
  <si>
    <t>67</t>
  </si>
  <si>
    <t>915111125</t>
  </si>
  <si>
    <t>Vodorovné dopravní značení dělící čáry přerušované š 125 mm základní žlutá barva</t>
  </si>
  <si>
    <t>403174954</t>
  </si>
  <si>
    <t>základ pro plast</t>
  </si>
  <si>
    <t>68</t>
  </si>
  <si>
    <t>915121111</t>
  </si>
  <si>
    <t>Vodorovné dopravní značení vodící čáry souvislé š 250 mm základní bílá barva</t>
  </si>
  <si>
    <t>836783053</t>
  </si>
  <si>
    <t>69</t>
  </si>
  <si>
    <t>915121121</t>
  </si>
  <si>
    <t>Vodorovné dopravní značení vodící čáry přerušované š 250 mm základní bílá barva</t>
  </si>
  <si>
    <t>-477535023</t>
  </si>
  <si>
    <t>70</t>
  </si>
  <si>
    <t>915131111</t>
  </si>
  <si>
    <t>Vodorovné dopravní značení přechody pro chodce, šipky, symboly základní bílá barva</t>
  </si>
  <si>
    <t>2130471471</t>
  </si>
  <si>
    <t>71</t>
  </si>
  <si>
    <t>915211115</t>
  </si>
  <si>
    <t>Vodorovné dopravní značení dělící čáry souvislé š 125 mm žlutý plast</t>
  </si>
  <si>
    <t>421795931</t>
  </si>
  <si>
    <t>139"V12c</t>
  </si>
  <si>
    <t>72</t>
  </si>
  <si>
    <t>915221111</t>
  </si>
  <si>
    <t>Vodorovné dopravní značení vodící čáry souvislé š 250 mm bílý plast</t>
  </si>
  <si>
    <t>-1883172836</t>
  </si>
  <si>
    <t>260"V4</t>
  </si>
  <si>
    <t>73</t>
  </si>
  <si>
    <t>915221121</t>
  </si>
  <si>
    <t>Vodorovné dopravní značení vodící čáry přerušované š 250 mm bílý plast</t>
  </si>
  <si>
    <t>-286696830</t>
  </si>
  <si>
    <t>387"V10d</t>
  </si>
  <si>
    <t>74</t>
  </si>
  <si>
    <t>915231111</t>
  </si>
  <si>
    <t>Vodorovné dopravní značení přechody pro chodce, šipky, symboly bílý plast</t>
  </si>
  <si>
    <t>-853041953</t>
  </si>
  <si>
    <t>22"V13</t>
  </si>
  <si>
    <t>75</t>
  </si>
  <si>
    <t>915311113</t>
  </si>
  <si>
    <t>Předformátované vodorovné dopravní značení dopravní značky do 5 m2</t>
  </si>
  <si>
    <t>266001975</t>
  </si>
  <si>
    <t>1"A12</t>
  </si>
  <si>
    <t>76</t>
  </si>
  <si>
    <t>915611111</t>
  </si>
  <si>
    <t>Předznačení vodorovného liniového značení</t>
  </si>
  <si>
    <t>1121871481</t>
  </si>
  <si>
    <t>V4+V12c+V10d</t>
  </si>
  <si>
    <t>77</t>
  </si>
  <si>
    <t>915621111</t>
  </si>
  <si>
    <t>Předznačení vodorovného plošného značení</t>
  </si>
  <si>
    <t>65630294</t>
  </si>
  <si>
    <t>V13+172+5</t>
  </si>
  <si>
    <t>78</t>
  </si>
  <si>
    <t>916131213</t>
  </si>
  <si>
    <t>Osazení silničního obrubníku betonového stojatého s boční opěrou do lože z betonu prostého</t>
  </si>
  <si>
    <t>-1741835859</t>
  </si>
  <si>
    <t>OBP15_15+OBN15_15</t>
  </si>
  <si>
    <t>79</t>
  </si>
  <si>
    <t>59217029</t>
  </si>
  <si>
    <t>obrubník betonový silniční nájezdový 100x15x15 cm</t>
  </si>
  <si>
    <t>1890427334</t>
  </si>
  <si>
    <t>80</t>
  </si>
  <si>
    <t>59217030</t>
  </si>
  <si>
    <t>obrubník betonový silniční přechodový 100x15x15-25 cm</t>
  </si>
  <si>
    <t>439970213</t>
  </si>
  <si>
    <t>916231213</t>
  </si>
  <si>
    <t>Osazení chodníkového obrubníku betonového stojatého s boční opěrou do lože z betonu prostého</t>
  </si>
  <si>
    <t>532915402</t>
  </si>
  <si>
    <t>OBZ08_25+OBS15_25</t>
  </si>
  <si>
    <t>82</t>
  </si>
  <si>
    <t>59217016</t>
  </si>
  <si>
    <t>obrubník betonový chodníkový 1000x80x250mm</t>
  </si>
  <si>
    <t>419434601</t>
  </si>
  <si>
    <t>298*1,02 'Přepočtené koeficientem množství</t>
  </si>
  <si>
    <t>83</t>
  </si>
  <si>
    <t>59217023</t>
  </si>
  <si>
    <t>obrubník betonový chodníkový 1000x150x250mm</t>
  </si>
  <si>
    <t>-997811692</t>
  </si>
  <si>
    <t>84</t>
  </si>
  <si>
    <t>916431111</t>
  </si>
  <si>
    <t>Osazení bezbariérového betonového obrubníku do betonového lože tl 150 mm</t>
  </si>
  <si>
    <t>1375896607</t>
  </si>
  <si>
    <t>KO_P+KO_N</t>
  </si>
  <si>
    <t>85</t>
  </si>
  <si>
    <t>592175110R</t>
  </si>
  <si>
    <t>obrubník betonový silniční nájezdový 300/195/600mm přímý typ KO</t>
  </si>
  <si>
    <t>1762482235</t>
  </si>
  <si>
    <t>86</t>
  </si>
  <si>
    <t>592175120R</t>
  </si>
  <si>
    <t>obrubník betonový silniční nájezdový 300/195/600mm přechodový typ KO</t>
  </si>
  <si>
    <t>671353759</t>
  </si>
  <si>
    <t>87</t>
  </si>
  <si>
    <t>916991121</t>
  </si>
  <si>
    <t>Lože pod obrubníky, krajníky nebo obruby z dlažebních kostek z betonu prostého</t>
  </si>
  <si>
    <t>667675055</t>
  </si>
  <si>
    <t>(OBS15_25+OBP15_15+OBN15_15+KO_P+KO_N)*0,2*0,1</t>
  </si>
  <si>
    <t>88</t>
  </si>
  <si>
    <t>919112213</t>
  </si>
  <si>
    <t>Řezání spár pro vytvoření komůrky š 10 mm hl 25 mm pro těsnící zálivku v živičném krytu</t>
  </si>
  <si>
    <t>-468803560</t>
  </si>
  <si>
    <t>89</t>
  </si>
  <si>
    <t>919122112</t>
  </si>
  <si>
    <t>Těsnění spár zálivkou za tepla pro komůrky š 10 mm hl 25 mm s těsnicím profilem</t>
  </si>
  <si>
    <t>1087641178</t>
  </si>
  <si>
    <t>90</t>
  </si>
  <si>
    <t>919731122</t>
  </si>
  <si>
    <t>Zarovnání styčné plochy podkladu nebo krytu živičného tl do 100 mm</t>
  </si>
  <si>
    <t>2137858333</t>
  </si>
  <si>
    <t>91</t>
  </si>
  <si>
    <t>919735113</t>
  </si>
  <si>
    <t>Řezání stávajícího živičného krytu hl do 150 mm</t>
  </si>
  <si>
    <t>-901997102</t>
  </si>
  <si>
    <t>92</t>
  </si>
  <si>
    <t>966006132</t>
  </si>
  <si>
    <t>Odstranění značek dopravních nebo orientačních se sloupky s betonovými patkami</t>
  </si>
  <si>
    <t>941477841</t>
  </si>
  <si>
    <t>997</t>
  </si>
  <si>
    <t>Přesun sutě</t>
  </si>
  <si>
    <t>93</t>
  </si>
  <si>
    <t>997221551</t>
  </si>
  <si>
    <t>Vodorovná doprava suti ze sypkých materiálů do 1 km</t>
  </si>
  <si>
    <t>-666517264</t>
  </si>
  <si>
    <t>94</t>
  </si>
  <si>
    <t>997221559</t>
  </si>
  <si>
    <t>Příplatek ZKD 1 km u vodorovné dopravy suti ze sypkých materiálů</t>
  </si>
  <si>
    <t>984284755</t>
  </si>
  <si>
    <t>Poznámka k položce:_x000D_
dalších 8km</t>
  </si>
  <si>
    <t>810,14*8 'Přepočtené koeficientem množství</t>
  </si>
  <si>
    <t>95</t>
  </si>
  <si>
    <t>997221561</t>
  </si>
  <si>
    <t>Vodorovná doprava suti z kusových materiálů do 1 km</t>
  </si>
  <si>
    <t>1139929367</t>
  </si>
  <si>
    <t>96</t>
  </si>
  <si>
    <t>997221569</t>
  </si>
  <si>
    <t>Příplatek ZKD 1 km u vodorovné dopravy suti z kusových materiálů</t>
  </si>
  <si>
    <t>508493940</t>
  </si>
  <si>
    <t>2532,161*8 'Přepočtené koeficientem množství</t>
  </si>
  <si>
    <t>97</t>
  </si>
  <si>
    <t>997221861</t>
  </si>
  <si>
    <t>Poplatek za uložení stavebního odpadu na recyklační skládce (skládkovné) z prostého betonu pod kódem 17 01 01</t>
  </si>
  <si>
    <t>-17467682</t>
  </si>
  <si>
    <t>Poznámka k položce:_x000D_
20%</t>
  </si>
  <si>
    <t>98</t>
  </si>
  <si>
    <t>997221873</t>
  </si>
  <si>
    <t>Poplatek za uložení stavebního odpadu na recyklační skládce (skládkovné) zeminy a kamení zatříděného do Katalogu odpadů pod kódem 17 05 04</t>
  </si>
  <si>
    <t>672520932</t>
  </si>
  <si>
    <t>Poznámka k položce:_x000D_
30%</t>
  </si>
  <si>
    <t>99</t>
  </si>
  <si>
    <t>997221875</t>
  </si>
  <si>
    <t>Poplatek za uložení stavebního odpadu na recyklační skládce (skládkovné) asfaltového bez obsahu dehtu zatříděného do Katalogu odpadů pod kódem 17 03 02</t>
  </si>
  <si>
    <t>-617301143</t>
  </si>
  <si>
    <t>Poznámka k položce:_x000D_
50% asfaltobetonová směs zařazena do kvalitativní třídy ZAS-T1</t>
  </si>
  <si>
    <t>998</t>
  </si>
  <si>
    <t>Přesun hmot</t>
  </si>
  <si>
    <t>100</t>
  </si>
  <si>
    <t>998223011</t>
  </si>
  <si>
    <t>Přesun hmot pro pozemní komunikace s krytem dlážděným</t>
  </si>
  <si>
    <t>-620687566</t>
  </si>
  <si>
    <t>HZS</t>
  </si>
  <si>
    <t>Hodinové zúčtovací sazby</t>
  </si>
  <si>
    <t>101</t>
  </si>
  <si>
    <t>HZS1212</t>
  </si>
  <si>
    <t>Hodinová zúčtovací sazba kopáč</t>
  </si>
  <si>
    <t>hod</t>
  </si>
  <si>
    <t>512</t>
  </si>
  <si>
    <t>1794061689</t>
  </si>
  <si>
    <t>pomocné práce u poklopů šachet, u objektů, sondy</t>
  </si>
  <si>
    <t>102</t>
  </si>
  <si>
    <t>HZS1291</t>
  </si>
  <si>
    <t>Hodinová zúčtovací sazba pomocný stavební dělník</t>
  </si>
  <si>
    <t>1249509326</t>
  </si>
  <si>
    <t>pomocné práce u poklopů šachet, u objektů</t>
  </si>
  <si>
    <t>A1_CYKY16</t>
  </si>
  <si>
    <t>délka kabelů CYKY 4*16mm2</t>
  </si>
  <si>
    <t>710</t>
  </si>
  <si>
    <t>A2_STOŽÁR</t>
  </si>
  <si>
    <t>počet stožárů</t>
  </si>
  <si>
    <t>A3_HLAVA</t>
  </si>
  <si>
    <t>počet ukončení kabelu</t>
  </si>
  <si>
    <t>A4_SVÍTIDLA</t>
  </si>
  <si>
    <t>počet svítidel</t>
  </si>
  <si>
    <t>A5_CYKY15</t>
  </si>
  <si>
    <t>délka kabelů CYKY 5*1,5mm2</t>
  </si>
  <si>
    <t>150</t>
  </si>
  <si>
    <t>A6_RÝHA40</t>
  </si>
  <si>
    <t xml:space="preserve">šířka rýhy 40cm, hloubka rýhy 60cm   </t>
  </si>
  <si>
    <t>440</t>
  </si>
  <si>
    <t>A7_RÝHA120</t>
  </si>
  <si>
    <t xml:space="preserve">šířka rýhy 40cm, hloubka rýhy 120cm   </t>
  </si>
  <si>
    <t>110</t>
  </si>
  <si>
    <t>A8_PATKA</t>
  </si>
  <si>
    <t xml:space="preserve">základ pro stožár   </t>
  </si>
  <si>
    <t>4,32</t>
  </si>
  <si>
    <t>M - Práce a dodávky M</t>
  </si>
  <si>
    <t xml:space="preserve">    21-M - Elektromontáže</t>
  </si>
  <si>
    <t xml:space="preserve">    46-M - Zemní práce při extr.mont.pracích</t>
  </si>
  <si>
    <t xml:space="preserve">    58-M - Revize vyhrazených technických zařízení</t>
  </si>
  <si>
    <t>Práce a dodávky M</t>
  </si>
  <si>
    <t>21-M</t>
  </si>
  <si>
    <t>Elektromontáže</t>
  </si>
  <si>
    <t>210100001</t>
  </si>
  <si>
    <t>Ukončení vodičů v rozváděči nebo na přístroji včetně zapojení průřezu žíly do 2,5 mm2</t>
  </si>
  <si>
    <t>1929722215</t>
  </si>
  <si>
    <t>Poznámka k položce:_x000D_
počet vodičů</t>
  </si>
  <si>
    <t>15*5 'Přepočtené koeficientem množství</t>
  </si>
  <si>
    <t>210100003</t>
  </si>
  <si>
    <t>Ukončení vodičů v rozváděči nebo na přístroji včetně zapojení průřezu žíly do 16 mm2</t>
  </si>
  <si>
    <t>-2137482498</t>
  </si>
  <si>
    <t>Poznámka k položce:_x000D_
4xvodič</t>
  </si>
  <si>
    <t>41*4 'Přepočtené koeficientem množství</t>
  </si>
  <si>
    <t>210100152</t>
  </si>
  <si>
    <t>Ukončení kabelů smršťovací záklopkou nebo páskou se zapojením bez letování žíly do 4x35 mm2</t>
  </si>
  <si>
    <t>2354931</t>
  </si>
  <si>
    <t>35436315</t>
  </si>
  <si>
    <t>hlava rozdělovací smršťovaná přímá do 1kV SKE 4f/3+4 kabel 27-45mm/průřez 35-150mm</t>
  </si>
  <si>
    <t>128</t>
  </si>
  <si>
    <t>193536225</t>
  </si>
  <si>
    <t>210202013</t>
  </si>
  <si>
    <t>Montáž svítidel výbojkových průmyslových stropních závěsných na výložník</t>
  </si>
  <si>
    <t>233740994</t>
  </si>
  <si>
    <t>SV01</t>
  </si>
  <si>
    <t>svítidlo dle specifikace</t>
  </si>
  <si>
    <t>-279614272</t>
  </si>
  <si>
    <t>při objednávce uvést název stavby!</t>
  </si>
  <si>
    <t>Svítidlo       Streetlight 11 mini LED | ST1.2a  (5XC2A31B08HC)</t>
  </si>
  <si>
    <t>-2047847642</t>
  </si>
  <si>
    <t>210204011</t>
  </si>
  <si>
    <t>Montáž stožárů osvětlení ocelových samostatně stojících délky do 12 m</t>
  </si>
  <si>
    <t>-366063147</t>
  </si>
  <si>
    <t>ST01</t>
  </si>
  <si>
    <t>stožár dle specifikace</t>
  </si>
  <si>
    <t>118880033</t>
  </si>
  <si>
    <t xml:space="preserve">K-6    133/89/50  </t>
  </si>
  <si>
    <t>1356679824</t>
  </si>
  <si>
    <t>210204201</t>
  </si>
  <si>
    <t>Montáž elektrovýzbroje stožárů osvětlení 1 okruh</t>
  </si>
  <si>
    <t>1877990033</t>
  </si>
  <si>
    <t>SR01</t>
  </si>
  <si>
    <t>svorkovnice pro jeden okruh</t>
  </si>
  <si>
    <t>-1468964575</t>
  </si>
  <si>
    <t>Poznámka k položce:_x000D_
SR721-25/N</t>
  </si>
  <si>
    <t>SvorkovniceSR722-25/N</t>
  </si>
  <si>
    <t>210220022</t>
  </si>
  <si>
    <t>Montáž uzemňovacího vedení vodičů FeZn pomocí svorek v zemi drátem do 10 mm ve městské zástavbě</t>
  </si>
  <si>
    <t>3259472</t>
  </si>
  <si>
    <t>35441073</t>
  </si>
  <si>
    <t>drát D 10mm FeZn</t>
  </si>
  <si>
    <t>-1065650451</t>
  </si>
  <si>
    <t>Poznámka k položce:_x000D_
převod kg/m</t>
  </si>
  <si>
    <t>710*0,62 'Přepočtené koeficientem množství</t>
  </si>
  <si>
    <t>210812035</t>
  </si>
  <si>
    <t>Montáž kabel Cu plný kulatý do 1 kV 4x16 mm2 uložený volně nebo v liště (CYKY)</t>
  </si>
  <si>
    <t>1935808492</t>
  </si>
  <si>
    <t>34111080</t>
  </si>
  <si>
    <t>kabel silový s Cu jádrem 1 kV 4x16mm2</t>
  </si>
  <si>
    <t>-1741567442</t>
  </si>
  <si>
    <t>210812061</t>
  </si>
  <si>
    <t>Montáž kabel Cu plný kulatý do 1 kV 5x1,5 až 2,5 mm2 uložený volně nebo v liště (CYKY)</t>
  </si>
  <si>
    <t>-1321507417</t>
  </si>
  <si>
    <t>34111090</t>
  </si>
  <si>
    <t>kabel silový s Cu jádrem 1 kV 5x1,5mm2</t>
  </si>
  <si>
    <t>-1575387904</t>
  </si>
  <si>
    <t>PM</t>
  </si>
  <si>
    <t>Přidružený materiál</t>
  </si>
  <si>
    <t>%</t>
  </si>
  <si>
    <t>-534564002</t>
  </si>
  <si>
    <t>PPV</t>
  </si>
  <si>
    <t>Podíl přidružených výkonů</t>
  </si>
  <si>
    <t>-1497945084</t>
  </si>
  <si>
    <t>ZV</t>
  </si>
  <si>
    <t>Zednické výpomoci</t>
  </si>
  <si>
    <t>-1441594288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</si>
  <si>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</si>
  <si>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</si>
  <si>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</si>
  <si>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</si>
  <si>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</si>
  <si>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749771295</t>
  </si>
  <si>
    <t>Poznámka k položce:_x000D_
převod m/km</t>
  </si>
  <si>
    <t>710*0,001 'Přepočtené koeficientem množství</t>
  </si>
  <si>
    <t>460030161</t>
  </si>
  <si>
    <t>Odstranění podkladu nebo krytu komunikace z betonu prostého tloušťky do 15 cm</t>
  </si>
  <si>
    <t>93692613</t>
  </si>
  <si>
    <t>110+100</t>
  </si>
  <si>
    <t>460030171</t>
  </si>
  <si>
    <t>Odstranění podkladu nebo krytu komunikace ze živice tloušťky do 5 cm</t>
  </si>
  <si>
    <t>-746238001</t>
  </si>
  <si>
    <t>460030172</t>
  </si>
  <si>
    <t>Odstranění podkladu nebo krytu komunikace ze živice tloušťky do 10 cm</t>
  </si>
  <si>
    <t>-213630670</t>
  </si>
  <si>
    <t>460030192</t>
  </si>
  <si>
    <t>Řezání podkladu nebo krytu živičného tloušťky do 10 cm</t>
  </si>
  <si>
    <t>-16510008</t>
  </si>
  <si>
    <t>460141113</t>
  </si>
  <si>
    <t>Hloubení nezapažených jam při elektromontážích strojně v hornině tř II skupiny 4</t>
  </si>
  <si>
    <t>-678643871</t>
  </si>
  <si>
    <t>460080012</t>
  </si>
  <si>
    <t>Základové konstrukce z monolitického betonu C 8/10 bez bednění</t>
  </si>
  <si>
    <t>541517725</t>
  </si>
  <si>
    <t>0,5*0,2*A7_RÝHA120</t>
  </si>
  <si>
    <t>460080014</t>
  </si>
  <si>
    <t>Základové konstrukce z monolitického betonu C 16/20 bez bednění</t>
  </si>
  <si>
    <t>-317929712</t>
  </si>
  <si>
    <t>460171153</t>
  </si>
  <si>
    <t>Hloubení kabelových nezapažených rýh strojně š 35 cm hl 60 cm v hornině tř II skupiny 4</t>
  </si>
  <si>
    <t>959140046</t>
  </si>
  <si>
    <t>460202304</t>
  </si>
  <si>
    <t>Hloubení kabelových nezapažených rýh strojně š 50 cm, hl 120 cm, v hornině tř 4</t>
  </si>
  <si>
    <t>-681794669</t>
  </si>
  <si>
    <t>460421172</t>
  </si>
  <si>
    <t>Lože kabelů z písku nebo štěrkopísku tl 10 cm nad kabel, kryté plastovou deskou, š lože do 50 cm</t>
  </si>
  <si>
    <t>-1873842931</t>
  </si>
  <si>
    <t>38015430</t>
  </si>
  <si>
    <t>Poznámka k položce:_x000D_
0,4*0,1*1,75 (šxtl.xpřevod t/m3)</t>
  </si>
  <si>
    <t>440*0,07 'Přepočtené koeficientem množství</t>
  </si>
  <si>
    <t>460490014</t>
  </si>
  <si>
    <t>Krytí kabelů výstražnou fólií šířky 40 cm</t>
  </si>
  <si>
    <t>-1404416532</t>
  </si>
  <si>
    <t>A6_RÝHA40+A7_RÝHA120</t>
  </si>
  <si>
    <t>34575121</t>
  </si>
  <si>
    <t>deska kabelová krycí PE červená, 250x9x4mm</t>
  </si>
  <si>
    <t>-1668704310</t>
  </si>
  <si>
    <t>550*1,003 'Přepočtené koeficientem množství</t>
  </si>
  <si>
    <t>460520173</t>
  </si>
  <si>
    <t>Montáž trubek ochranných plastových ohebných do 90 mm uložených do rýhy</t>
  </si>
  <si>
    <t>943683100</t>
  </si>
  <si>
    <t>KF 09063</t>
  </si>
  <si>
    <t>34571354</t>
  </si>
  <si>
    <t>trubka elektroinstalační ohebná dvouplášťová korugovaná D 75/90 mm, HDPE+LDPE</t>
  </si>
  <si>
    <t>-1260770579</t>
  </si>
  <si>
    <t>460431153</t>
  </si>
  <si>
    <t>Zásyp kabelových rýh ručně se zhutněním š 35 cm hl 50 cm z horniny tř II skupiny 4</t>
  </si>
  <si>
    <t>-296251664</t>
  </si>
  <si>
    <t>460560294</t>
  </si>
  <si>
    <t>Zásyp rýh ručně šířky 50 cm, hloubky 110 cm, z horniny třídy 4</t>
  </si>
  <si>
    <t>-1498866640</t>
  </si>
  <si>
    <t>460650053</t>
  </si>
  <si>
    <t>Zřízení podkladní vrstvy vozovky a chodníku ze štěrkodrti se zhutněním tloušťky do 15 cm</t>
  </si>
  <si>
    <t>714221115</t>
  </si>
  <si>
    <t>460650072</t>
  </si>
  <si>
    <t>Zřízení podkladní vrstvy vozovky a chodníku z kameniva obalovaného asfaltem se zhutněním tl do 10 cm</t>
  </si>
  <si>
    <t>-780325838</t>
  </si>
  <si>
    <t>460650081</t>
  </si>
  <si>
    <t>Zřízení podkladní vrstvy vozovky a chodníku z betonu prostého tloušťky do 10 cm</t>
  </si>
  <si>
    <t>-1259527247</t>
  </si>
  <si>
    <t>460650133</t>
  </si>
  <si>
    <t>Zřízení krytu vozovky a chodníku z litého asfaltu tloušťky do 5 cm</t>
  </si>
  <si>
    <t>-1664346699</t>
  </si>
  <si>
    <t>58-M</t>
  </si>
  <si>
    <t>Revize vyhrazených technických zařízení</t>
  </si>
  <si>
    <t>580108011</t>
  </si>
  <si>
    <t>Kontrola stavu 1 nebo 2 stožárových svítidel parkových nebo sadových</t>
  </si>
  <si>
    <t>-1655666540</t>
  </si>
  <si>
    <t>580108013</t>
  </si>
  <si>
    <t>Kontrola stavu 5 až 10 stožárových svítidel parkových nebo sadových</t>
  </si>
  <si>
    <t>-1927205246</t>
  </si>
  <si>
    <t>K01</t>
  </si>
  <si>
    <t>Nastavení svítidla podle měření vertikální osvětlenosti včetně protokolu měření</t>
  </si>
  <si>
    <t>183990806</t>
  </si>
  <si>
    <t>ocenit včetně celkové prohlídky elektroinstalace</t>
  </si>
  <si>
    <t>měření intenzity elektrického osvětlení po dokončení  VO a předložení protokolu o měření  intenzity elektrického osvětlení</t>
  </si>
  <si>
    <t>K02</t>
  </si>
  <si>
    <t xml:space="preserve">Provedení označení (očíslování) stožárů </t>
  </si>
  <si>
    <t>-58193261</t>
  </si>
  <si>
    <t>00266621</t>
  </si>
  <si>
    <t>CZ00266621</t>
  </si>
  <si>
    <t>25045393</t>
  </si>
  <si>
    <t>CZ25045393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</si>
  <si>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</si>
  <si>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</si>
  <si>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</si>
  <si>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</si>
  <si>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</si>
  <si>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</si>
  <si>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</si>
  <si>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</si>
  <si>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011503000</t>
  </si>
  <si>
    <t>Stavební průzkum bez rozlišení</t>
  </si>
  <si>
    <t>Nh</t>
  </si>
  <si>
    <t>1024</t>
  </si>
  <si>
    <t>-1712037555</t>
  </si>
  <si>
    <t>50"ruční výkopy sondy pro zjištění sítí  (HZS1212 kopáč)</t>
  </si>
  <si>
    <t>012103000</t>
  </si>
  <si>
    <t>Geodetické práce před výstavbou</t>
  </si>
  <si>
    <t>1728660508</t>
  </si>
  <si>
    <t>20"HZS4221 geodet</t>
  </si>
  <si>
    <t>012203000</t>
  </si>
  <si>
    <t>Geodetické práce při provádění stavby</t>
  </si>
  <si>
    <t>-1187552092</t>
  </si>
  <si>
    <t>012303000</t>
  </si>
  <si>
    <t>Geodetické práce po výstavbě</t>
  </si>
  <si>
    <t>1034992318</t>
  </si>
  <si>
    <t>30"HZS4221 geodet</t>
  </si>
  <si>
    <t>013254000</t>
  </si>
  <si>
    <t>Dokumentace skutečného provedení stavby</t>
  </si>
  <si>
    <t>381911367</t>
  </si>
  <si>
    <t>20"HZS4232 technik odborný</t>
  </si>
  <si>
    <t>VRN3</t>
  </si>
  <si>
    <t>Zařízení staveniště</t>
  </si>
  <si>
    <t>030001000</t>
  </si>
  <si>
    <t>Kpl</t>
  </si>
  <si>
    <t>-1911269630</t>
  </si>
  <si>
    <t>1"zařízení staveniště - ocenit zejména:</t>
  </si>
  <si>
    <t>Náklady na stavební buňky</t>
  </si>
  <si>
    <t>Skládky na staveništi, osvětlení</t>
  </si>
  <si>
    <t>Náklady na provoz a údržbu vybavení staveniště, energie</t>
  </si>
  <si>
    <t>Oplocení, informační tabule</t>
  </si>
  <si>
    <t>Rozebrání, bourání a odvoz zařízení staveniště</t>
  </si>
  <si>
    <t>Úprava terénu po zrušení zařízení staveniště</t>
  </si>
  <si>
    <t>034403000</t>
  </si>
  <si>
    <t>Dopravní značení na staveništi</t>
  </si>
  <si>
    <t>1397822544</t>
  </si>
  <si>
    <t>přechodné DZ - ocenit zejména:</t>
  </si>
  <si>
    <t>přechodné DZ - pronájem, montáž a demontáž značek</t>
  </si>
  <si>
    <t>VRN4</t>
  </si>
  <si>
    <t>Inženýrská činnost</t>
  </si>
  <si>
    <t>043134000</t>
  </si>
  <si>
    <t>Zkoušky zatěžovací</t>
  </si>
  <si>
    <t>466783440</t>
  </si>
  <si>
    <t>počet zkoušek - 3</t>
  </si>
  <si>
    <t>36"HZS4232 technik odborný</t>
  </si>
  <si>
    <t>SEZNAM FIGUR</t>
  </si>
  <si>
    <t>Výměra</t>
  </si>
  <si>
    <t xml:space="preserve"> ZRN1</t>
  </si>
  <si>
    <t>výkres bouracích prací</t>
  </si>
  <si>
    <t>KCE450MMAB*0,9</t>
  </si>
  <si>
    <t>Použití figury:</t>
  </si>
  <si>
    <t>KCE450MMAB*0,1</t>
  </si>
  <si>
    <t>výkres situace</t>
  </si>
  <si>
    <t>UV*2</t>
  </si>
  <si>
    <t>3198</t>
  </si>
  <si>
    <t>KCE450MMAB*0,125</t>
  </si>
  <si>
    <t>0,6*1,2*DN150</t>
  </si>
  <si>
    <t>60+200</t>
  </si>
  <si>
    <t xml:space="preserve"> ZRN2</t>
  </si>
  <si>
    <t>A4_VÝLOŽNÍK</t>
  </si>
  <si>
    <t>počet výložníků</t>
  </si>
  <si>
    <t>0,6*0,6*0,8*15</t>
  </si>
  <si>
    <t>Demontáž svítidla výbojkového průmyslového nebo venkovního z výložníku</t>
  </si>
  <si>
    <t>218202013</t>
  </si>
  <si>
    <t>218204011</t>
  </si>
  <si>
    <t>Demontáž stožárů osvětlení ocelových samostatně stojících délky do 12 m</t>
  </si>
  <si>
    <t>ZRN2 - VEŘEJNÉ OSVĚTLENÍ R2</t>
  </si>
  <si>
    <t>VON - VEDLEJŠÍ A OSTATNÍ NÁKLADY R2</t>
  </si>
  <si>
    <t>ZRN1 - KOMUNIKACE R2</t>
  </si>
  <si>
    <t>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</si>
</sst>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  <font>
      <sz val="9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0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41" fillId="0" borderId="0" xfId="0" applyFont="1" applyAlignment="1">
      <alignment wrapText="1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CM99"/>
  <sheetViews>
    <sheetView showGridLines="0" workbookViewId="0">
      <selection activeCell="E23" sqref="E23:AN2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0" t="s">
        <v>960</v>
      </c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22"/>
      <c r="AL5" s="22"/>
      <c r="AM5" s="22"/>
      <c r="AN5" s="22"/>
      <c r="AO5" s="22"/>
      <c r="AP5" s="22"/>
      <c r="AQ5" s="22"/>
      <c r="AR5" s="20"/>
      <c r="BE5" s="297" t="s">
        <v>14</v>
      </c>
      <c r="BS5" s="17" t="s">
        <v>6</v>
      </c>
    </row>
    <row r="6" spans="1:74" s="1" customFormat="1" ht="36.950000000000003" customHeight="1">
      <c r="B6" s="21"/>
      <c r="C6" s="22"/>
      <c r="D6" s="28" t="s">
        <v>15</v>
      </c>
      <c r="E6" s="22"/>
      <c r="F6" s="22"/>
      <c r="G6" s="22"/>
      <c r="H6" s="22"/>
      <c r="I6" s="22"/>
      <c r="J6" s="22"/>
      <c r="K6" s="302" t="s">
        <v>16</v>
      </c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22"/>
      <c r="AL6" s="22"/>
      <c r="AM6" s="22"/>
      <c r="AN6" s="22"/>
      <c r="AO6" s="22"/>
      <c r="AP6" s="22"/>
      <c r="AQ6" s="22"/>
      <c r="AR6" s="20"/>
      <c r="BE6" s="298"/>
      <c r="BS6" s="17" t="s">
        <v>6</v>
      </c>
    </row>
    <row r="7" spans="1:74" s="1" customFormat="1" ht="12" customHeight="1">
      <c r="B7" s="21"/>
      <c r="C7" s="22"/>
      <c r="D7" s="29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18</v>
      </c>
      <c r="AL7" s="22"/>
      <c r="AM7" s="22"/>
      <c r="AN7" s="27" t="s">
        <v>1</v>
      </c>
      <c r="AO7" s="22"/>
      <c r="AP7" s="22"/>
      <c r="AQ7" s="22"/>
      <c r="AR7" s="20"/>
      <c r="BE7" s="298"/>
      <c r="BS7" s="17" t="s">
        <v>6</v>
      </c>
    </row>
    <row r="8" spans="1:74" s="1" customFormat="1" ht="12" customHeight="1">
      <c r="B8" s="21"/>
      <c r="C8" s="22"/>
      <c r="D8" s="29" t="s">
        <v>19</v>
      </c>
      <c r="E8" s="22"/>
      <c r="F8" s="22"/>
      <c r="G8" s="22"/>
      <c r="H8" s="22"/>
      <c r="I8" s="22"/>
      <c r="J8" s="22"/>
      <c r="K8" s="27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21</v>
      </c>
      <c r="AL8" s="22"/>
      <c r="AM8" s="22"/>
      <c r="AN8" s="267"/>
      <c r="AO8" s="22"/>
      <c r="AP8" s="22"/>
      <c r="AQ8" s="22"/>
      <c r="AR8" s="20"/>
      <c r="BE8" s="29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8"/>
      <c r="BS9" s="17" t="s">
        <v>6</v>
      </c>
    </row>
    <row r="10" spans="1:74" s="1" customFormat="1" ht="12" customHeight="1">
      <c r="B10" s="21"/>
      <c r="C10" s="22"/>
      <c r="D10" s="29" t="s">
        <v>22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23</v>
      </c>
      <c r="AL10" s="22"/>
      <c r="AM10" s="22"/>
      <c r="AN10" s="27" t="s">
        <v>1</v>
      </c>
      <c r="AO10" s="22"/>
      <c r="AP10" s="22"/>
      <c r="AQ10" s="22"/>
      <c r="AR10" s="20"/>
      <c r="BE10" s="29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24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29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8"/>
      <c r="BS12" s="17" t="s">
        <v>6</v>
      </c>
    </row>
    <row r="13" spans="1:74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23</v>
      </c>
      <c r="AL13" s="22"/>
      <c r="AM13" s="22"/>
      <c r="AN13" s="31" t="s">
        <v>27</v>
      </c>
      <c r="AO13" s="22"/>
      <c r="AP13" s="22"/>
      <c r="AQ13" s="22"/>
      <c r="AR13" s="20"/>
      <c r="BE13" s="298"/>
      <c r="BS13" s="17" t="s">
        <v>6</v>
      </c>
    </row>
    <row r="14" spans="1:74" ht="12.75">
      <c r="B14" s="21"/>
      <c r="C14" s="22"/>
      <c r="D14" s="22"/>
      <c r="E14" s="303" t="s">
        <v>27</v>
      </c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29" t="s">
        <v>25</v>
      </c>
      <c r="AL14" s="22"/>
      <c r="AM14" s="22"/>
      <c r="AN14" s="31" t="s">
        <v>27</v>
      </c>
      <c r="AO14" s="22"/>
      <c r="AP14" s="22"/>
      <c r="AQ14" s="22"/>
      <c r="AR14" s="20"/>
      <c r="BE14" s="29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8"/>
      <c r="BS15" s="17" t="s">
        <v>4</v>
      </c>
    </row>
    <row r="16" spans="1:74" s="1" customFormat="1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23</v>
      </c>
      <c r="AL16" s="22"/>
      <c r="AM16" s="22"/>
      <c r="AN16" s="27" t="s">
        <v>1</v>
      </c>
      <c r="AO16" s="22"/>
      <c r="AP16" s="22"/>
      <c r="AQ16" s="22"/>
      <c r="AR16" s="20"/>
      <c r="BE16" s="29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29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298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8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23</v>
      </c>
      <c r="AL19" s="22"/>
      <c r="AM19" s="22"/>
      <c r="AN19" s="27" t="s">
        <v>1</v>
      </c>
      <c r="AO19" s="22"/>
      <c r="AP19" s="22"/>
      <c r="AQ19" s="22"/>
      <c r="AR19" s="20"/>
      <c r="BE19" s="29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298"/>
      <c r="BS20" s="17" t="s">
        <v>30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8"/>
    </row>
    <row r="22" spans="1:71" s="1" customFormat="1" ht="12" customHeight="1">
      <c r="B22" s="21"/>
      <c r="C22" s="22"/>
      <c r="D22" s="29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8"/>
    </row>
    <row r="23" spans="1:71" s="1" customFormat="1" ht="47.25" customHeight="1">
      <c r="B23" s="21"/>
      <c r="C23" s="22"/>
      <c r="D23" s="22"/>
      <c r="E23" s="305" t="s">
        <v>34</v>
      </c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O23" s="22"/>
      <c r="AP23" s="22"/>
      <c r="AQ23" s="22"/>
      <c r="AR23" s="20"/>
      <c r="BE23" s="29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8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06">
        <f>ROUND(AG94,2)</f>
        <v>0</v>
      </c>
      <c r="AL26" s="307"/>
      <c r="AM26" s="307"/>
      <c r="AN26" s="307"/>
      <c r="AO26" s="307"/>
      <c r="AP26" s="36"/>
      <c r="AQ26" s="36"/>
      <c r="AR26" s="39"/>
      <c r="BE26" s="29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9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08" t="s">
        <v>36</v>
      </c>
      <c r="M28" s="308"/>
      <c r="N28" s="308"/>
      <c r="O28" s="308"/>
      <c r="P28" s="308"/>
      <c r="Q28" s="36"/>
      <c r="R28" s="36"/>
      <c r="S28" s="36"/>
      <c r="T28" s="36"/>
      <c r="U28" s="36"/>
      <c r="V28" s="36"/>
      <c r="W28" s="308" t="s">
        <v>37</v>
      </c>
      <c r="X28" s="308"/>
      <c r="Y28" s="308"/>
      <c r="Z28" s="308"/>
      <c r="AA28" s="308"/>
      <c r="AB28" s="308"/>
      <c r="AC28" s="308"/>
      <c r="AD28" s="308"/>
      <c r="AE28" s="308"/>
      <c r="AF28" s="36"/>
      <c r="AG28" s="36"/>
      <c r="AH28" s="36"/>
      <c r="AI28" s="36"/>
      <c r="AJ28" s="36"/>
      <c r="AK28" s="308" t="s">
        <v>38</v>
      </c>
      <c r="AL28" s="308"/>
      <c r="AM28" s="308"/>
      <c r="AN28" s="308"/>
      <c r="AO28" s="308"/>
      <c r="AP28" s="36"/>
      <c r="AQ28" s="36"/>
      <c r="AR28" s="39"/>
      <c r="BE28" s="298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285">
        <v>0.21</v>
      </c>
      <c r="M29" s="284"/>
      <c r="N29" s="284"/>
      <c r="O29" s="284"/>
      <c r="P29" s="284"/>
      <c r="Q29" s="41"/>
      <c r="R29" s="41"/>
      <c r="S29" s="41"/>
      <c r="T29" s="41"/>
      <c r="U29" s="41"/>
      <c r="V29" s="41"/>
      <c r="W29" s="283">
        <f>ROUND(AZ94, 2)</f>
        <v>0</v>
      </c>
      <c r="X29" s="284"/>
      <c r="Y29" s="284"/>
      <c r="Z29" s="284"/>
      <c r="AA29" s="284"/>
      <c r="AB29" s="284"/>
      <c r="AC29" s="284"/>
      <c r="AD29" s="284"/>
      <c r="AE29" s="284"/>
      <c r="AF29" s="41"/>
      <c r="AG29" s="41"/>
      <c r="AH29" s="41"/>
      <c r="AI29" s="41"/>
      <c r="AJ29" s="41"/>
      <c r="AK29" s="283">
        <f>ROUND(AV94, 2)</f>
        <v>0</v>
      </c>
      <c r="AL29" s="284"/>
      <c r="AM29" s="284"/>
      <c r="AN29" s="284"/>
      <c r="AO29" s="284"/>
      <c r="AP29" s="41"/>
      <c r="AQ29" s="41"/>
      <c r="AR29" s="42"/>
      <c r="BE29" s="299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285">
        <v>0.15</v>
      </c>
      <c r="M30" s="284"/>
      <c r="N30" s="284"/>
      <c r="O30" s="284"/>
      <c r="P30" s="284"/>
      <c r="Q30" s="41"/>
      <c r="R30" s="41"/>
      <c r="S30" s="41"/>
      <c r="T30" s="41"/>
      <c r="U30" s="41"/>
      <c r="V30" s="41"/>
      <c r="W30" s="283">
        <f>ROUND(BA94, 2)</f>
        <v>0</v>
      </c>
      <c r="X30" s="284"/>
      <c r="Y30" s="284"/>
      <c r="Z30" s="284"/>
      <c r="AA30" s="284"/>
      <c r="AB30" s="284"/>
      <c r="AC30" s="284"/>
      <c r="AD30" s="284"/>
      <c r="AE30" s="284"/>
      <c r="AF30" s="41"/>
      <c r="AG30" s="41"/>
      <c r="AH30" s="41"/>
      <c r="AI30" s="41"/>
      <c r="AJ30" s="41"/>
      <c r="AK30" s="283">
        <f>ROUND(AW94, 2)</f>
        <v>0</v>
      </c>
      <c r="AL30" s="284"/>
      <c r="AM30" s="284"/>
      <c r="AN30" s="284"/>
      <c r="AO30" s="284"/>
      <c r="AP30" s="41"/>
      <c r="AQ30" s="41"/>
      <c r="AR30" s="42"/>
      <c r="BE30" s="299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285">
        <v>0.21</v>
      </c>
      <c r="M31" s="284"/>
      <c r="N31" s="284"/>
      <c r="O31" s="284"/>
      <c r="P31" s="284"/>
      <c r="Q31" s="41"/>
      <c r="R31" s="41"/>
      <c r="S31" s="41"/>
      <c r="T31" s="41"/>
      <c r="U31" s="41"/>
      <c r="V31" s="41"/>
      <c r="W31" s="283">
        <f>ROUND(BB94, 2)</f>
        <v>0</v>
      </c>
      <c r="X31" s="284"/>
      <c r="Y31" s="284"/>
      <c r="Z31" s="284"/>
      <c r="AA31" s="284"/>
      <c r="AB31" s="284"/>
      <c r="AC31" s="284"/>
      <c r="AD31" s="284"/>
      <c r="AE31" s="284"/>
      <c r="AF31" s="41"/>
      <c r="AG31" s="41"/>
      <c r="AH31" s="41"/>
      <c r="AI31" s="41"/>
      <c r="AJ31" s="41"/>
      <c r="AK31" s="283">
        <v>0</v>
      </c>
      <c r="AL31" s="284"/>
      <c r="AM31" s="284"/>
      <c r="AN31" s="284"/>
      <c r="AO31" s="284"/>
      <c r="AP31" s="41"/>
      <c r="AQ31" s="41"/>
      <c r="AR31" s="42"/>
      <c r="BE31" s="299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285">
        <v>0.15</v>
      </c>
      <c r="M32" s="284"/>
      <c r="N32" s="284"/>
      <c r="O32" s="284"/>
      <c r="P32" s="284"/>
      <c r="Q32" s="41"/>
      <c r="R32" s="41"/>
      <c r="S32" s="41"/>
      <c r="T32" s="41"/>
      <c r="U32" s="41"/>
      <c r="V32" s="41"/>
      <c r="W32" s="283">
        <f>ROUND(BC94, 2)</f>
        <v>0</v>
      </c>
      <c r="X32" s="284"/>
      <c r="Y32" s="284"/>
      <c r="Z32" s="284"/>
      <c r="AA32" s="284"/>
      <c r="AB32" s="284"/>
      <c r="AC32" s="284"/>
      <c r="AD32" s="284"/>
      <c r="AE32" s="284"/>
      <c r="AF32" s="41"/>
      <c r="AG32" s="41"/>
      <c r="AH32" s="41"/>
      <c r="AI32" s="41"/>
      <c r="AJ32" s="41"/>
      <c r="AK32" s="283">
        <v>0</v>
      </c>
      <c r="AL32" s="284"/>
      <c r="AM32" s="284"/>
      <c r="AN32" s="284"/>
      <c r="AO32" s="284"/>
      <c r="AP32" s="41"/>
      <c r="AQ32" s="41"/>
      <c r="AR32" s="42"/>
      <c r="BE32" s="299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285">
        <v>0</v>
      </c>
      <c r="M33" s="284"/>
      <c r="N33" s="284"/>
      <c r="O33" s="284"/>
      <c r="P33" s="284"/>
      <c r="Q33" s="41"/>
      <c r="R33" s="41"/>
      <c r="S33" s="41"/>
      <c r="T33" s="41"/>
      <c r="U33" s="41"/>
      <c r="V33" s="41"/>
      <c r="W33" s="283">
        <f>ROUND(BD94, 2)</f>
        <v>0</v>
      </c>
      <c r="X33" s="284"/>
      <c r="Y33" s="284"/>
      <c r="Z33" s="284"/>
      <c r="AA33" s="284"/>
      <c r="AB33" s="284"/>
      <c r="AC33" s="284"/>
      <c r="AD33" s="284"/>
      <c r="AE33" s="284"/>
      <c r="AF33" s="41"/>
      <c r="AG33" s="41"/>
      <c r="AH33" s="41"/>
      <c r="AI33" s="41"/>
      <c r="AJ33" s="41"/>
      <c r="AK33" s="283">
        <v>0</v>
      </c>
      <c r="AL33" s="284"/>
      <c r="AM33" s="284"/>
      <c r="AN33" s="284"/>
      <c r="AO33" s="284"/>
      <c r="AP33" s="41"/>
      <c r="AQ33" s="41"/>
      <c r="AR33" s="42"/>
      <c r="BE33" s="299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98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286" t="s">
        <v>47</v>
      </c>
      <c r="Y35" s="287"/>
      <c r="Z35" s="287"/>
      <c r="AA35" s="287"/>
      <c r="AB35" s="287"/>
      <c r="AC35" s="45"/>
      <c r="AD35" s="45"/>
      <c r="AE35" s="45"/>
      <c r="AF35" s="45"/>
      <c r="AG35" s="45"/>
      <c r="AH35" s="45"/>
      <c r="AI35" s="45"/>
      <c r="AJ35" s="45"/>
      <c r="AK35" s="288">
        <f>SUM(AK26:AK33)</f>
        <v>0</v>
      </c>
      <c r="AL35" s="287"/>
      <c r="AM35" s="287"/>
      <c r="AN35" s="287"/>
      <c r="AO35" s="289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50</v>
      </c>
      <c r="AI60" s="38"/>
      <c r="AJ60" s="38"/>
      <c r="AK60" s="38"/>
      <c r="AL60" s="38"/>
      <c r="AM60" s="52" t="s">
        <v>51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50</v>
      </c>
      <c r="AI75" s="38"/>
      <c r="AJ75" s="38"/>
      <c r="AK75" s="38"/>
      <c r="AL75" s="38"/>
      <c r="AM75" s="52" t="s">
        <v>51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R2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15</v>
      </c>
      <c r="D85" s="63"/>
      <c r="E85" s="63"/>
      <c r="F85" s="63"/>
      <c r="G85" s="63"/>
      <c r="H85" s="63"/>
      <c r="I85" s="63"/>
      <c r="J85" s="63"/>
      <c r="K85" s="63"/>
      <c r="L85" s="272" t="str">
        <f>K6</f>
        <v>JUGOSLÁVSKÁ II. OD NOVOVESKÉ PO OPAVSKOU</v>
      </c>
      <c r="M85" s="273"/>
      <c r="N85" s="273"/>
      <c r="O85" s="273"/>
      <c r="P85" s="273"/>
      <c r="Q85" s="273"/>
      <c r="R85" s="273"/>
      <c r="S85" s="273"/>
      <c r="T85" s="273"/>
      <c r="U85" s="273"/>
      <c r="V85" s="273"/>
      <c r="W85" s="273"/>
      <c r="X85" s="273"/>
      <c r="Y85" s="273"/>
      <c r="Z85" s="273"/>
      <c r="AA85" s="273"/>
      <c r="AB85" s="273"/>
      <c r="AC85" s="273"/>
      <c r="AD85" s="273"/>
      <c r="AE85" s="273"/>
      <c r="AF85" s="273"/>
      <c r="AG85" s="273"/>
      <c r="AH85" s="273"/>
      <c r="AI85" s="273"/>
      <c r="AJ85" s="273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19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TEPLICE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21</v>
      </c>
      <c r="AJ87" s="36"/>
      <c r="AK87" s="36"/>
      <c r="AL87" s="36"/>
      <c r="AM87" s="274" t="str">
        <f>IF(AN8= "","",AN8)</f>
        <v/>
      </c>
      <c r="AN87" s="274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25.7" customHeight="1">
      <c r="A89" s="34"/>
      <c r="B89" s="35"/>
      <c r="C89" s="29" t="s">
        <v>22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STATUTÁRNÍ MĚSTO TEPLICE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28</v>
      </c>
      <c r="AJ89" s="36"/>
      <c r="AK89" s="36"/>
      <c r="AL89" s="36"/>
      <c r="AM89" s="275" t="str">
        <f>IF(E17="","",E17)</f>
        <v>RAPID MOST SPOL. S R.O.</v>
      </c>
      <c r="AN89" s="276"/>
      <c r="AO89" s="276"/>
      <c r="AP89" s="276"/>
      <c r="AQ89" s="36"/>
      <c r="AR89" s="39"/>
      <c r="AS89" s="277" t="s">
        <v>55</v>
      </c>
      <c r="AT89" s="278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26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75" t="str">
        <f>IF(E20="","",E20)</f>
        <v>PLHÁK</v>
      </c>
      <c r="AN90" s="276"/>
      <c r="AO90" s="276"/>
      <c r="AP90" s="276"/>
      <c r="AQ90" s="36"/>
      <c r="AR90" s="39"/>
      <c r="AS90" s="279"/>
      <c r="AT90" s="280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1"/>
      <c r="AT91" s="282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90" t="s">
        <v>56</v>
      </c>
      <c r="D92" s="291"/>
      <c r="E92" s="291"/>
      <c r="F92" s="291"/>
      <c r="G92" s="291"/>
      <c r="H92" s="73"/>
      <c r="I92" s="292" t="s">
        <v>57</v>
      </c>
      <c r="J92" s="291"/>
      <c r="K92" s="291"/>
      <c r="L92" s="291"/>
      <c r="M92" s="291"/>
      <c r="N92" s="291"/>
      <c r="O92" s="291"/>
      <c r="P92" s="291"/>
      <c r="Q92" s="291"/>
      <c r="R92" s="291"/>
      <c r="S92" s="291"/>
      <c r="T92" s="291"/>
      <c r="U92" s="291"/>
      <c r="V92" s="291"/>
      <c r="W92" s="291"/>
      <c r="X92" s="291"/>
      <c r="Y92" s="291"/>
      <c r="Z92" s="291"/>
      <c r="AA92" s="291"/>
      <c r="AB92" s="291"/>
      <c r="AC92" s="291"/>
      <c r="AD92" s="291"/>
      <c r="AE92" s="291"/>
      <c r="AF92" s="291"/>
      <c r="AG92" s="293" t="s">
        <v>58</v>
      </c>
      <c r="AH92" s="291"/>
      <c r="AI92" s="291"/>
      <c r="AJ92" s="291"/>
      <c r="AK92" s="291"/>
      <c r="AL92" s="291"/>
      <c r="AM92" s="291"/>
      <c r="AN92" s="292" t="s">
        <v>59</v>
      </c>
      <c r="AO92" s="291"/>
      <c r="AP92" s="294"/>
      <c r="AQ92" s="74" t="s">
        <v>60</v>
      </c>
      <c r="AR92" s="39"/>
      <c r="AS92" s="75" t="s">
        <v>61</v>
      </c>
      <c r="AT92" s="76" t="s">
        <v>62</v>
      </c>
      <c r="AU92" s="76" t="s">
        <v>63</v>
      </c>
      <c r="AV92" s="76" t="s">
        <v>64</v>
      </c>
      <c r="AW92" s="76" t="s">
        <v>65</v>
      </c>
      <c r="AX92" s="76" t="s">
        <v>66</v>
      </c>
      <c r="AY92" s="76" t="s">
        <v>67</v>
      </c>
      <c r="AZ92" s="76" t="s">
        <v>68</v>
      </c>
      <c r="BA92" s="76" t="s">
        <v>69</v>
      </c>
      <c r="BB92" s="76" t="s">
        <v>70</v>
      </c>
      <c r="BC92" s="76" t="s">
        <v>71</v>
      </c>
      <c r="BD92" s="77" t="s">
        <v>72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5">
        <f>ROUND(SUM(AG95:AG97),2)</f>
        <v>0</v>
      </c>
      <c r="AH94" s="295"/>
      <c r="AI94" s="295"/>
      <c r="AJ94" s="295"/>
      <c r="AK94" s="295"/>
      <c r="AL94" s="295"/>
      <c r="AM94" s="295"/>
      <c r="AN94" s="296">
        <f>SUM(AG94,AT94)</f>
        <v>0</v>
      </c>
      <c r="AO94" s="296"/>
      <c r="AP94" s="296"/>
      <c r="AQ94" s="85" t="s">
        <v>1</v>
      </c>
      <c r="AR94" s="86"/>
      <c r="AS94" s="87">
        <f>ROUND(SUM(AS95:AS97),2)</f>
        <v>0</v>
      </c>
      <c r="AT94" s="88">
        <f>ROUND(SUM(AV94:AW94),2)</f>
        <v>0</v>
      </c>
      <c r="AU94" s="89">
        <f>ROUND(SUM(AU95:AU97),5)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ROUND(SUM(AZ95:AZ97),2)</f>
        <v>0</v>
      </c>
      <c r="BA94" s="88">
        <f>ROUND(SUM(BA95:BA97),2)</f>
        <v>0</v>
      </c>
      <c r="BB94" s="88">
        <f>ROUND(SUM(BB95:BB97),2)</f>
        <v>0</v>
      </c>
      <c r="BC94" s="88">
        <f>ROUND(SUM(BC95:BC97),2)</f>
        <v>0</v>
      </c>
      <c r="BD94" s="90">
        <f>ROUND(SUM(BD95:BD97),2)</f>
        <v>0</v>
      </c>
      <c r="BS94" s="91" t="s">
        <v>74</v>
      </c>
      <c r="BT94" s="91" t="s">
        <v>75</v>
      </c>
      <c r="BU94" s="92" t="s">
        <v>76</v>
      </c>
      <c r="BV94" s="91" t="s">
        <v>77</v>
      </c>
      <c r="BW94" s="91" t="s">
        <v>5</v>
      </c>
      <c r="BX94" s="91" t="s">
        <v>78</v>
      </c>
      <c r="CL94" s="91" t="s">
        <v>1</v>
      </c>
    </row>
    <row r="95" spans="1:91" s="7" customFormat="1" ht="16.5" customHeight="1">
      <c r="A95" s="93" t="s">
        <v>79</v>
      </c>
      <c r="B95" s="94"/>
      <c r="C95" s="95"/>
      <c r="D95" s="271" t="s">
        <v>80</v>
      </c>
      <c r="E95" s="271"/>
      <c r="F95" s="271"/>
      <c r="G95" s="271"/>
      <c r="H95" s="271"/>
      <c r="I95" s="96"/>
      <c r="J95" s="271" t="s">
        <v>81</v>
      </c>
      <c r="K95" s="271"/>
      <c r="L95" s="271"/>
      <c r="M95" s="271"/>
      <c r="N95" s="271"/>
      <c r="O95" s="271"/>
      <c r="P95" s="271"/>
      <c r="Q95" s="271"/>
      <c r="R95" s="271"/>
      <c r="S95" s="271"/>
      <c r="T95" s="271"/>
      <c r="U95" s="271"/>
      <c r="V95" s="271"/>
      <c r="W95" s="271"/>
      <c r="X95" s="271"/>
      <c r="Y95" s="271"/>
      <c r="Z95" s="271"/>
      <c r="AA95" s="271"/>
      <c r="AB95" s="271"/>
      <c r="AC95" s="271"/>
      <c r="AD95" s="271"/>
      <c r="AE95" s="271"/>
      <c r="AF95" s="271"/>
      <c r="AG95" s="269">
        <f>'ZRN1 - KOMUNIKACE R1'!J30</f>
        <v>0</v>
      </c>
      <c r="AH95" s="270"/>
      <c r="AI95" s="270"/>
      <c r="AJ95" s="270"/>
      <c r="AK95" s="270"/>
      <c r="AL95" s="270"/>
      <c r="AM95" s="270"/>
      <c r="AN95" s="269">
        <f>SUM(AG95,AT95)</f>
        <v>0</v>
      </c>
      <c r="AO95" s="270"/>
      <c r="AP95" s="270"/>
      <c r="AQ95" s="97" t="s">
        <v>82</v>
      </c>
      <c r="AR95" s="98"/>
      <c r="AS95" s="99">
        <v>0</v>
      </c>
      <c r="AT95" s="100">
        <f>ROUND(SUM(AV95:AW95),2)</f>
        <v>0</v>
      </c>
      <c r="AU95" s="101">
        <f>'ZRN1 - KOMUNIKACE R1'!P126</f>
        <v>0</v>
      </c>
      <c r="AV95" s="100">
        <f>'ZRN1 - KOMUNIKACE R1'!J33</f>
        <v>0</v>
      </c>
      <c r="AW95" s="100">
        <f>'ZRN1 - KOMUNIKACE R1'!J34</f>
        <v>0</v>
      </c>
      <c r="AX95" s="100">
        <f>'ZRN1 - KOMUNIKACE R1'!J35</f>
        <v>0</v>
      </c>
      <c r="AY95" s="100">
        <f>'ZRN1 - KOMUNIKACE R1'!J36</f>
        <v>0</v>
      </c>
      <c r="AZ95" s="100">
        <f>'ZRN1 - KOMUNIKACE R1'!F33</f>
        <v>0</v>
      </c>
      <c r="BA95" s="100">
        <f>'ZRN1 - KOMUNIKACE R1'!F34</f>
        <v>0</v>
      </c>
      <c r="BB95" s="100">
        <f>'ZRN1 - KOMUNIKACE R1'!F35</f>
        <v>0</v>
      </c>
      <c r="BC95" s="100">
        <f>'ZRN1 - KOMUNIKACE R1'!F36</f>
        <v>0</v>
      </c>
      <c r="BD95" s="102">
        <f>'ZRN1 - KOMUNIKACE R1'!F37</f>
        <v>0</v>
      </c>
      <c r="BT95" s="103" t="s">
        <v>83</v>
      </c>
      <c r="BV95" s="103" t="s">
        <v>77</v>
      </c>
      <c r="BW95" s="103" t="s">
        <v>84</v>
      </c>
      <c r="BX95" s="103" t="s">
        <v>5</v>
      </c>
      <c r="CL95" s="103" t="s">
        <v>1</v>
      </c>
      <c r="CM95" s="103" t="s">
        <v>85</v>
      </c>
    </row>
    <row r="96" spans="1:91" s="7" customFormat="1" ht="16.5" customHeight="1">
      <c r="A96" s="93" t="s">
        <v>79</v>
      </c>
      <c r="B96" s="94"/>
      <c r="C96" s="95"/>
      <c r="D96" s="271" t="s">
        <v>86</v>
      </c>
      <c r="E96" s="271"/>
      <c r="F96" s="271"/>
      <c r="G96" s="271"/>
      <c r="H96" s="271"/>
      <c r="I96" s="96"/>
      <c r="J96" s="271" t="s">
        <v>87</v>
      </c>
      <c r="K96" s="271"/>
      <c r="L96" s="271"/>
      <c r="M96" s="271"/>
      <c r="N96" s="271"/>
      <c r="O96" s="271"/>
      <c r="P96" s="271"/>
      <c r="Q96" s="271"/>
      <c r="R96" s="271"/>
      <c r="S96" s="271"/>
      <c r="T96" s="271"/>
      <c r="U96" s="271"/>
      <c r="V96" s="271"/>
      <c r="W96" s="271"/>
      <c r="X96" s="271"/>
      <c r="Y96" s="271"/>
      <c r="Z96" s="271"/>
      <c r="AA96" s="271"/>
      <c r="AB96" s="271"/>
      <c r="AC96" s="271"/>
      <c r="AD96" s="271"/>
      <c r="AE96" s="271"/>
      <c r="AF96" s="271"/>
      <c r="AG96" s="269">
        <f>'ZRN2 - VEŘEJNÉ OSVĚTLENÍ R1'!J30</f>
        <v>0</v>
      </c>
      <c r="AH96" s="270"/>
      <c r="AI96" s="270"/>
      <c r="AJ96" s="270"/>
      <c r="AK96" s="270"/>
      <c r="AL96" s="270"/>
      <c r="AM96" s="270"/>
      <c r="AN96" s="269">
        <f>SUM(AG96,AT96)</f>
        <v>0</v>
      </c>
      <c r="AO96" s="270"/>
      <c r="AP96" s="270"/>
      <c r="AQ96" s="97" t="s">
        <v>82</v>
      </c>
      <c r="AR96" s="98"/>
      <c r="AS96" s="99">
        <v>0</v>
      </c>
      <c r="AT96" s="100">
        <f>ROUND(SUM(AV96:AW96),2)</f>
        <v>0</v>
      </c>
      <c r="AU96" s="101">
        <f>'ZRN2 - VEŘEJNÉ OSVĚTLENÍ R1'!P120</f>
        <v>0</v>
      </c>
      <c r="AV96" s="100">
        <f>'ZRN2 - VEŘEJNÉ OSVĚTLENÍ R1'!J33</f>
        <v>0</v>
      </c>
      <c r="AW96" s="100">
        <f>'ZRN2 - VEŘEJNÉ OSVĚTLENÍ R1'!J34</f>
        <v>0</v>
      </c>
      <c r="AX96" s="100">
        <f>'ZRN2 - VEŘEJNÉ OSVĚTLENÍ R1'!J35</f>
        <v>0</v>
      </c>
      <c r="AY96" s="100">
        <f>'ZRN2 - VEŘEJNÉ OSVĚTLENÍ R1'!J36</f>
        <v>0</v>
      </c>
      <c r="AZ96" s="100">
        <f>'ZRN2 - VEŘEJNÉ OSVĚTLENÍ R1'!F33</f>
        <v>0</v>
      </c>
      <c r="BA96" s="100">
        <f>'ZRN2 - VEŘEJNÉ OSVĚTLENÍ R1'!F34</f>
        <v>0</v>
      </c>
      <c r="BB96" s="100">
        <f>'ZRN2 - VEŘEJNÉ OSVĚTLENÍ R1'!F35</f>
        <v>0</v>
      </c>
      <c r="BC96" s="100">
        <f>'ZRN2 - VEŘEJNÉ OSVĚTLENÍ R1'!F36</f>
        <v>0</v>
      </c>
      <c r="BD96" s="102">
        <f>'ZRN2 - VEŘEJNÉ OSVĚTLENÍ R1'!F37</f>
        <v>0</v>
      </c>
      <c r="BT96" s="103" t="s">
        <v>83</v>
      </c>
      <c r="BV96" s="103" t="s">
        <v>77</v>
      </c>
      <c r="BW96" s="103" t="s">
        <v>88</v>
      </c>
      <c r="BX96" s="103" t="s">
        <v>5</v>
      </c>
      <c r="CL96" s="103" t="s">
        <v>1</v>
      </c>
      <c r="CM96" s="103" t="s">
        <v>85</v>
      </c>
    </row>
    <row r="97" spans="1:91" s="7" customFormat="1" ht="16.5" customHeight="1">
      <c r="A97" s="93" t="s">
        <v>79</v>
      </c>
      <c r="B97" s="94"/>
      <c r="C97" s="95"/>
      <c r="D97" s="271" t="s">
        <v>89</v>
      </c>
      <c r="E97" s="271"/>
      <c r="F97" s="271"/>
      <c r="G97" s="271"/>
      <c r="H97" s="271"/>
      <c r="I97" s="96"/>
      <c r="J97" s="271" t="s">
        <v>90</v>
      </c>
      <c r="K97" s="271"/>
      <c r="L97" s="271"/>
      <c r="M97" s="271"/>
      <c r="N97" s="271"/>
      <c r="O97" s="271"/>
      <c r="P97" s="271"/>
      <c r="Q97" s="271"/>
      <c r="R97" s="271"/>
      <c r="S97" s="271"/>
      <c r="T97" s="271"/>
      <c r="U97" s="271"/>
      <c r="V97" s="271"/>
      <c r="W97" s="271"/>
      <c r="X97" s="271"/>
      <c r="Y97" s="271"/>
      <c r="Z97" s="271"/>
      <c r="AA97" s="271"/>
      <c r="AB97" s="271"/>
      <c r="AC97" s="271"/>
      <c r="AD97" s="271"/>
      <c r="AE97" s="271"/>
      <c r="AF97" s="271"/>
      <c r="AG97" s="269">
        <f>'VON - VEDLEJŠÍ A OSTATNÍ ...'!J30</f>
        <v>0</v>
      </c>
      <c r="AH97" s="270"/>
      <c r="AI97" s="270"/>
      <c r="AJ97" s="270"/>
      <c r="AK97" s="270"/>
      <c r="AL97" s="270"/>
      <c r="AM97" s="270"/>
      <c r="AN97" s="269">
        <f>SUM(AG97,AT97)</f>
        <v>0</v>
      </c>
      <c r="AO97" s="270"/>
      <c r="AP97" s="270"/>
      <c r="AQ97" s="97" t="s">
        <v>89</v>
      </c>
      <c r="AR97" s="98"/>
      <c r="AS97" s="104">
        <v>0</v>
      </c>
      <c r="AT97" s="105">
        <f>ROUND(SUM(AV97:AW97),2)</f>
        <v>0</v>
      </c>
      <c r="AU97" s="106">
        <f>'VON - VEDLEJŠÍ A OSTATNÍ ...'!P120</f>
        <v>0</v>
      </c>
      <c r="AV97" s="105">
        <f>'VON - VEDLEJŠÍ A OSTATNÍ ...'!J33</f>
        <v>0</v>
      </c>
      <c r="AW97" s="105">
        <f>'VON - VEDLEJŠÍ A OSTATNÍ ...'!J34</f>
        <v>0</v>
      </c>
      <c r="AX97" s="105">
        <f>'VON - VEDLEJŠÍ A OSTATNÍ ...'!J35</f>
        <v>0</v>
      </c>
      <c r="AY97" s="105">
        <f>'VON - VEDLEJŠÍ A OSTATNÍ ...'!J36</f>
        <v>0</v>
      </c>
      <c r="AZ97" s="105">
        <f>'VON - VEDLEJŠÍ A OSTATNÍ ...'!F33</f>
        <v>0</v>
      </c>
      <c r="BA97" s="105">
        <f>'VON - VEDLEJŠÍ A OSTATNÍ ...'!F34</f>
        <v>0</v>
      </c>
      <c r="BB97" s="105">
        <f>'VON - VEDLEJŠÍ A OSTATNÍ ...'!F35</f>
        <v>0</v>
      </c>
      <c r="BC97" s="105">
        <f>'VON - VEDLEJŠÍ A OSTATNÍ ...'!F36</f>
        <v>0</v>
      </c>
      <c r="BD97" s="107">
        <f>'VON - VEDLEJŠÍ A OSTATNÍ ...'!F37</f>
        <v>0</v>
      </c>
      <c r="BT97" s="103" t="s">
        <v>83</v>
      </c>
      <c r="BV97" s="103" t="s">
        <v>77</v>
      </c>
      <c r="BW97" s="103" t="s">
        <v>91</v>
      </c>
      <c r="BX97" s="103" t="s">
        <v>5</v>
      </c>
      <c r="CL97" s="103" t="s">
        <v>1</v>
      </c>
      <c r="CM97" s="103" t="s">
        <v>85</v>
      </c>
    </row>
    <row r="98" spans="1:91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9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algorithmName="SHA-512" hashValue="W4ziGKb7tWB1hZ+b1mFK5GpJ6+XC9MyxucoTASdH6zpiQIOJm7snkEZs+d5R/hWHlwOu3Ts7O6stThVZ6UzyNw==" saltValue="hrxLUHMQc9YDmesXhFZm7g==" spinCount="100000" sheet="1" objects="1" scenarios="1"/>
  <mergeCells count="50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ZRN1 - KOMUNIKACE R1'!C2" display="/"/>
    <hyperlink ref="A96" location="'ZRN2 - VEŘEJNÉ OSVĚTLENÍ R1'!C2" display="/"/>
    <hyperlink ref="A9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2:BM369"/>
  <sheetViews>
    <sheetView showGridLines="0" topLeftCell="A80" workbookViewId="0">
      <selection activeCell="F129" sqref="F12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7" t="s">
        <v>84</v>
      </c>
      <c r="AZ2" s="108" t="s">
        <v>92</v>
      </c>
      <c r="BA2" s="108" t="s">
        <v>93</v>
      </c>
      <c r="BB2" s="108" t="s">
        <v>94</v>
      </c>
      <c r="BC2" s="108" t="s">
        <v>95</v>
      </c>
      <c r="BD2" s="108" t="s">
        <v>96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  <c r="AZ3" s="108" t="s">
        <v>97</v>
      </c>
      <c r="BA3" s="108" t="s">
        <v>98</v>
      </c>
      <c r="BB3" s="108" t="s">
        <v>94</v>
      </c>
      <c r="BC3" s="108" t="s">
        <v>99</v>
      </c>
      <c r="BD3" s="108" t="s">
        <v>96</v>
      </c>
    </row>
    <row r="4" spans="1:56" s="1" customFormat="1" ht="24.95" customHeight="1">
      <c r="B4" s="20"/>
      <c r="D4" s="111" t="s">
        <v>100</v>
      </c>
      <c r="L4" s="20"/>
      <c r="M4" s="112" t="s">
        <v>10</v>
      </c>
      <c r="AT4" s="17" t="s">
        <v>4</v>
      </c>
      <c r="AZ4" s="108" t="s">
        <v>101</v>
      </c>
      <c r="BA4" s="108" t="s">
        <v>102</v>
      </c>
      <c r="BB4" s="108" t="s">
        <v>94</v>
      </c>
      <c r="BC4" s="108" t="s">
        <v>103</v>
      </c>
      <c r="BD4" s="108" t="s">
        <v>96</v>
      </c>
    </row>
    <row r="5" spans="1:56" s="1" customFormat="1" ht="6.95" customHeight="1">
      <c r="B5" s="20"/>
      <c r="L5" s="20"/>
      <c r="AZ5" s="108" t="s">
        <v>104</v>
      </c>
      <c r="BA5" s="108" t="s">
        <v>105</v>
      </c>
      <c r="BB5" s="108" t="s">
        <v>106</v>
      </c>
      <c r="BC5" s="108" t="s">
        <v>107</v>
      </c>
      <c r="BD5" s="108" t="s">
        <v>96</v>
      </c>
    </row>
    <row r="6" spans="1:56" s="1" customFormat="1" ht="12" customHeight="1">
      <c r="B6" s="20"/>
      <c r="D6" s="113" t="s">
        <v>15</v>
      </c>
      <c r="L6" s="20"/>
      <c r="AZ6" s="108" t="s">
        <v>108</v>
      </c>
      <c r="BA6" s="108" t="s">
        <v>109</v>
      </c>
      <c r="BB6" s="108" t="s">
        <v>94</v>
      </c>
      <c r="BC6" s="108" t="s">
        <v>110</v>
      </c>
      <c r="BD6" s="108" t="s">
        <v>96</v>
      </c>
    </row>
    <row r="7" spans="1:56" s="1" customFormat="1" ht="16.5" customHeight="1">
      <c r="B7" s="20"/>
      <c r="E7" s="312" t="str">
        <f>'Rekapitulace stavby'!K6</f>
        <v>JUGOSLÁVSKÁ II. OD NOVOVESKÉ PO OPAVSKOU</v>
      </c>
      <c r="F7" s="313"/>
      <c r="G7" s="313"/>
      <c r="H7" s="313"/>
      <c r="L7" s="20"/>
      <c r="AZ7" s="108" t="s">
        <v>111</v>
      </c>
      <c r="BA7" s="108" t="s">
        <v>112</v>
      </c>
      <c r="BB7" s="108" t="s">
        <v>94</v>
      </c>
      <c r="BC7" s="108" t="s">
        <v>113</v>
      </c>
      <c r="BD7" s="108" t="s">
        <v>96</v>
      </c>
    </row>
    <row r="8" spans="1:56" s="2" customFormat="1" ht="12" customHeight="1">
      <c r="A8" s="34"/>
      <c r="B8" s="39"/>
      <c r="C8" s="34"/>
      <c r="D8" s="113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115</v>
      </c>
      <c r="BA8" s="108" t="s">
        <v>116</v>
      </c>
      <c r="BB8" s="108" t="s">
        <v>94</v>
      </c>
      <c r="BC8" s="108" t="s">
        <v>117</v>
      </c>
      <c r="BD8" s="108" t="s">
        <v>96</v>
      </c>
    </row>
    <row r="9" spans="1:56" s="2" customFormat="1" ht="16.5" customHeight="1">
      <c r="A9" s="34"/>
      <c r="B9" s="39"/>
      <c r="C9" s="34"/>
      <c r="D9" s="34"/>
      <c r="E9" s="314" t="s">
        <v>959</v>
      </c>
      <c r="F9" s="315"/>
      <c r="G9" s="315"/>
      <c r="H9" s="31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8" t="s">
        <v>118</v>
      </c>
      <c r="BA9" s="108" t="s">
        <v>119</v>
      </c>
      <c r="BB9" s="108" t="s">
        <v>94</v>
      </c>
      <c r="BC9" s="108" t="s">
        <v>120</v>
      </c>
      <c r="BD9" s="108" t="s">
        <v>96</v>
      </c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8" t="s">
        <v>121</v>
      </c>
      <c r="BA10" s="108" t="s">
        <v>122</v>
      </c>
      <c r="BB10" s="108" t="s">
        <v>106</v>
      </c>
      <c r="BC10" s="108" t="s">
        <v>85</v>
      </c>
      <c r="BD10" s="108" t="s">
        <v>85</v>
      </c>
    </row>
    <row r="11" spans="1:56" s="2" customFormat="1" ht="12" customHeight="1">
      <c r="A11" s="34"/>
      <c r="B11" s="39"/>
      <c r="C11" s="34"/>
      <c r="D11" s="113" t="s">
        <v>17</v>
      </c>
      <c r="E11" s="34"/>
      <c r="F11" s="114" t="s">
        <v>1</v>
      </c>
      <c r="G11" s="34"/>
      <c r="H11" s="34"/>
      <c r="I11" s="113" t="s">
        <v>18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08" t="s">
        <v>123</v>
      </c>
      <c r="BA11" s="108" t="s">
        <v>124</v>
      </c>
      <c r="BB11" s="108" t="s">
        <v>106</v>
      </c>
      <c r="BC11" s="108" t="s">
        <v>125</v>
      </c>
      <c r="BD11" s="108" t="s">
        <v>85</v>
      </c>
    </row>
    <row r="12" spans="1:56" s="2" customFormat="1" ht="12" customHeight="1">
      <c r="A12" s="34"/>
      <c r="B12" s="39"/>
      <c r="C12" s="34"/>
      <c r="D12" s="113" t="s">
        <v>19</v>
      </c>
      <c r="E12" s="34"/>
      <c r="F12" s="114" t="s">
        <v>20</v>
      </c>
      <c r="G12" s="34"/>
      <c r="H12" s="34"/>
      <c r="I12" s="113" t="s">
        <v>21</v>
      </c>
      <c r="J12" s="115">
        <v>44988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08" t="s">
        <v>126</v>
      </c>
      <c r="BA12" s="108" t="s">
        <v>127</v>
      </c>
      <c r="BB12" s="108" t="s">
        <v>106</v>
      </c>
      <c r="BC12" s="108" t="s">
        <v>128</v>
      </c>
      <c r="BD12" s="108" t="s">
        <v>85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108" t="s">
        <v>129</v>
      </c>
      <c r="BA13" s="108" t="s">
        <v>130</v>
      </c>
      <c r="BB13" s="108" t="s">
        <v>106</v>
      </c>
      <c r="BC13" s="108" t="s">
        <v>131</v>
      </c>
      <c r="BD13" s="108" t="s">
        <v>85</v>
      </c>
    </row>
    <row r="14" spans="1:56" s="2" customFormat="1" ht="12" customHeight="1">
      <c r="A14" s="34"/>
      <c r="B14" s="39"/>
      <c r="C14" s="34"/>
      <c r="D14" s="113" t="s">
        <v>22</v>
      </c>
      <c r="E14" s="34"/>
      <c r="F14" s="34"/>
      <c r="G14" s="34"/>
      <c r="H14" s="34"/>
      <c r="I14" s="113" t="s">
        <v>23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108" t="s">
        <v>132</v>
      </c>
      <c r="BA14" s="108" t="s">
        <v>133</v>
      </c>
      <c r="BB14" s="108" t="s">
        <v>106</v>
      </c>
      <c r="BC14" s="108" t="s">
        <v>134</v>
      </c>
      <c r="BD14" s="108" t="s">
        <v>85</v>
      </c>
    </row>
    <row r="15" spans="1:56" s="2" customFormat="1" ht="18" customHeight="1">
      <c r="A15" s="34"/>
      <c r="B15" s="39"/>
      <c r="C15" s="34"/>
      <c r="D15" s="34"/>
      <c r="E15" s="114" t="s">
        <v>24</v>
      </c>
      <c r="F15" s="34"/>
      <c r="G15" s="34"/>
      <c r="H15" s="34"/>
      <c r="I15" s="113" t="s">
        <v>25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108" t="s">
        <v>135</v>
      </c>
      <c r="BA15" s="108" t="s">
        <v>136</v>
      </c>
      <c r="BB15" s="108" t="s">
        <v>137</v>
      </c>
      <c r="BC15" s="108" t="s">
        <v>138</v>
      </c>
      <c r="BD15" s="108" t="s">
        <v>85</v>
      </c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108" t="s">
        <v>139</v>
      </c>
      <c r="BA16" s="108" t="s">
        <v>140</v>
      </c>
      <c r="BB16" s="108" t="s">
        <v>106</v>
      </c>
      <c r="BC16" s="108" t="s">
        <v>141</v>
      </c>
      <c r="BD16" s="108" t="s">
        <v>85</v>
      </c>
    </row>
    <row r="17" spans="1:56" s="2" customFormat="1" ht="12" customHeight="1">
      <c r="A17" s="34"/>
      <c r="B17" s="39"/>
      <c r="C17" s="34"/>
      <c r="D17" s="113" t="s">
        <v>26</v>
      </c>
      <c r="E17" s="34"/>
      <c r="F17" s="34"/>
      <c r="G17" s="34"/>
      <c r="H17" s="34"/>
      <c r="I17" s="113" t="s">
        <v>23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Z17" s="108" t="s">
        <v>142</v>
      </c>
      <c r="BA17" s="108" t="s">
        <v>143</v>
      </c>
      <c r="BB17" s="108" t="s">
        <v>137</v>
      </c>
      <c r="BC17" s="108" t="s">
        <v>144</v>
      </c>
      <c r="BD17" s="108" t="s">
        <v>96</v>
      </c>
    </row>
    <row r="18" spans="1:56" s="2" customFormat="1" ht="18" customHeight="1">
      <c r="A18" s="34"/>
      <c r="B18" s="39"/>
      <c r="C18" s="34"/>
      <c r="D18" s="34"/>
      <c r="E18" s="316" t="str">
        <f>'Rekapitulace stavby'!E14</f>
        <v>Vyplň údaj</v>
      </c>
      <c r="F18" s="317"/>
      <c r="G18" s="317"/>
      <c r="H18" s="317"/>
      <c r="I18" s="113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Z18" s="108" t="s">
        <v>145</v>
      </c>
      <c r="BA18" s="108" t="s">
        <v>146</v>
      </c>
      <c r="BB18" s="108" t="s">
        <v>137</v>
      </c>
      <c r="BC18" s="108" t="s">
        <v>147</v>
      </c>
      <c r="BD18" s="108" t="s">
        <v>96</v>
      </c>
    </row>
    <row r="19" spans="1:56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Z19" s="108" t="s">
        <v>148</v>
      </c>
      <c r="BA19" s="108" t="s">
        <v>149</v>
      </c>
      <c r="BB19" s="108" t="s">
        <v>137</v>
      </c>
      <c r="BC19" s="108" t="s">
        <v>144</v>
      </c>
      <c r="BD19" s="108" t="s">
        <v>85</v>
      </c>
    </row>
    <row r="20" spans="1:56" s="2" customFormat="1" ht="12" customHeight="1">
      <c r="A20" s="34"/>
      <c r="B20" s="39"/>
      <c r="C20" s="34"/>
      <c r="D20" s="113" t="s">
        <v>28</v>
      </c>
      <c r="E20" s="34"/>
      <c r="F20" s="34"/>
      <c r="G20" s="34"/>
      <c r="H20" s="34"/>
      <c r="I20" s="113" t="s">
        <v>23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Z20" s="108" t="s">
        <v>150</v>
      </c>
      <c r="BA20" s="108" t="s">
        <v>149</v>
      </c>
      <c r="BB20" s="108" t="s">
        <v>137</v>
      </c>
      <c r="BC20" s="108" t="s">
        <v>151</v>
      </c>
      <c r="BD20" s="108" t="s">
        <v>85</v>
      </c>
    </row>
    <row r="21" spans="1:56" s="2" customFormat="1" ht="18" customHeight="1">
      <c r="A21" s="34"/>
      <c r="B21" s="39"/>
      <c r="C21" s="34"/>
      <c r="D21" s="34"/>
      <c r="E21" s="114" t="s">
        <v>29</v>
      </c>
      <c r="F21" s="34"/>
      <c r="G21" s="34"/>
      <c r="H21" s="34"/>
      <c r="I21" s="113" t="s">
        <v>25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Z21" s="108" t="s">
        <v>152</v>
      </c>
      <c r="BA21" s="108" t="s">
        <v>153</v>
      </c>
      <c r="BB21" s="108" t="s">
        <v>137</v>
      </c>
      <c r="BC21" s="108" t="s">
        <v>154</v>
      </c>
      <c r="BD21" s="108" t="s">
        <v>96</v>
      </c>
    </row>
    <row r="22" spans="1:56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Z22" s="108" t="s">
        <v>155</v>
      </c>
      <c r="BA22" s="108" t="s">
        <v>156</v>
      </c>
      <c r="BB22" s="108" t="s">
        <v>106</v>
      </c>
      <c r="BC22" s="108" t="s">
        <v>157</v>
      </c>
      <c r="BD22" s="108" t="s">
        <v>96</v>
      </c>
    </row>
    <row r="23" spans="1:56" s="2" customFormat="1" ht="12" customHeight="1">
      <c r="A23" s="34"/>
      <c r="B23" s="39"/>
      <c r="C23" s="34"/>
      <c r="D23" s="113" t="s">
        <v>31</v>
      </c>
      <c r="E23" s="34"/>
      <c r="F23" s="34"/>
      <c r="G23" s="34"/>
      <c r="H23" s="34"/>
      <c r="I23" s="113" t="s">
        <v>23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Z23" s="108" t="s">
        <v>158</v>
      </c>
      <c r="BA23" s="108" t="s">
        <v>159</v>
      </c>
      <c r="BB23" s="108" t="s">
        <v>160</v>
      </c>
      <c r="BC23" s="108" t="s">
        <v>96</v>
      </c>
      <c r="BD23" s="108" t="s">
        <v>96</v>
      </c>
    </row>
    <row r="24" spans="1:56" s="2" customFormat="1" ht="18" customHeight="1">
      <c r="A24" s="34"/>
      <c r="B24" s="39"/>
      <c r="C24" s="34"/>
      <c r="D24" s="34"/>
      <c r="E24" s="114" t="s">
        <v>32</v>
      </c>
      <c r="F24" s="34"/>
      <c r="G24" s="34"/>
      <c r="H24" s="34"/>
      <c r="I24" s="113" t="s">
        <v>25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Z24" s="108" t="s">
        <v>161</v>
      </c>
      <c r="BA24" s="108" t="s">
        <v>162</v>
      </c>
      <c r="BB24" s="108" t="s">
        <v>160</v>
      </c>
      <c r="BC24" s="108" t="s">
        <v>163</v>
      </c>
      <c r="BD24" s="108" t="s">
        <v>96</v>
      </c>
    </row>
    <row r="25" spans="1:56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Z25" s="108" t="s">
        <v>164</v>
      </c>
      <c r="BA25" s="108" t="s">
        <v>165</v>
      </c>
      <c r="BB25" s="108" t="s">
        <v>106</v>
      </c>
      <c r="BC25" s="108" t="s">
        <v>166</v>
      </c>
      <c r="BD25" s="108" t="s">
        <v>85</v>
      </c>
    </row>
    <row r="26" spans="1:56" s="2" customFormat="1" ht="12" customHeight="1">
      <c r="A26" s="34"/>
      <c r="B26" s="39"/>
      <c r="C26" s="34"/>
      <c r="D26" s="113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Z26" s="108" t="s">
        <v>167</v>
      </c>
      <c r="BA26" s="108" t="s">
        <v>168</v>
      </c>
      <c r="BB26" s="108" t="s">
        <v>106</v>
      </c>
      <c r="BC26" s="108" t="s">
        <v>169</v>
      </c>
      <c r="BD26" s="108" t="s">
        <v>85</v>
      </c>
    </row>
    <row r="27" spans="1:56" s="8" customFormat="1" ht="16.5" customHeight="1">
      <c r="A27" s="116"/>
      <c r="B27" s="117"/>
      <c r="C27" s="116"/>
      <c r="D27" s="116"/>
      <c r="E27" s="318" t="s">
        <v>1</v>
      </c>
      <c r="F27" s="318"/>
      <c r="G27" s="318"/>
      <c r="H27" s="318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Z27" s="119" t="s">
        <v>170</v>
      </c>
      <c r="BA27" s="119" t="s">
        <v>171</v>
      </c>
      <c r="BB27" s="119" t="s">
        <v>94</v>
      </c>
      <c r="BC27" s="119" t="s">
        <v>172</v>
      </c>
      <c r="BD27" s="119" t="s">
        <v>85</v>
      </c>
    </row>
    <row r="28" spans="1:56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Z28" s="108" t="s">
        <v>173</v>
      </c>
      <c r="BA28" s="108" t="s">
        <v>174</v>
      </c>
      <c r="BB28" s="108" t="s">
        <v>106</v>
      </c>
      <c r="BC28" s="108" t="s">
        <v>157</v>
      </c>
      <c r="BD28" s="108" t="s">
        <v>85</v>
      </c>
    </row>
    <row r="29" spans="1:56" s="2" customFormat="1" ht="6.95" customHeight="1">
      <c r="A29" s="34"/>
      <c r="B29" s="39"/>
      <c r="C29" s="34"/>
      <c r="D29" s="120"/>
      <c r="E29" s="120"/>
      <c r="F29" s="120"/>
      <c r="G29" s="120"/>
      <c r="H29" s="120"/>
      <c r="I29" s="120"/>
      <c r="J29" s="120"/>
      <c r="K29" s="120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Z29" s="108" t="s">
        <v>175</v>
      </c>
      <c r="BA29" s="108" t="s">
        <v>136</v>
      </c>
      <c r="BB29" s="108" t="s">
        <v>137</v>
      </c>
      <c r="BC29" s="108" t="s">
        <v>176</v>
      </c>
      <c r="BD29" s="108" t="s">
        <v>85</v>
      </c>
    </row>
    <row r="30" spans="1:56" s="2" customFormat="1" ht="25.35" customHeight="1">
      <c r="A30" s="34"/>
      <c r="B30" s="39"/>
      <c r="C30" s="34"/>
      <c r="D30" s="121" t="s">
        <v>35</v>
      </c>
      <c r="E30" s="34"/>
      <c r="F30" s="34"/>
      <c r="G30" s="34"/>
      <c r="H30" s="34"/>
      <c r="I30" s="34"/>
      <c r="J30" s="122">
        <f>ROUND(J126,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Z30" s="108" t="s">
        <v>177</v>
      </c>
      <c r="BA30" s="108" t="s">
        <v>178</v>
      </c>
      <c r="BB30" s="108" t="s">
        <v>94</v>
      </c>
      <c r="BC30" s="108" t="s">
        <v>179</v>
      </c>
      <c r="BD30" s="108" t="s">
        <v>96</v>
      </c>
    </row>
    <row r="31" spans="1:56" s="2" customFormat="1" ht="6.95" customHeight="1">
      <c r="A31" s="34"/>
      <c r="B31" s="39"/>
      <c r="C31" s="34"/>
      <c r="D31" s="120"/>
      <c r="E31" s="120"/>
      <c r="F31" s="120"/>
      <c r="G31" s="120"/>
      <c r="H31" s="120"/>
      <c r="I31" s="120"/>
      <c r="J31" s="120"/>
      <c r="K31" s="120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56" s="2" customFormat="1" ht="14.45" customHeight="1">
      <c r="A32" s="34"/>
      <c r="B32" s="39"/>
      <c r="C32" s="34"/>
      <c r="D32" s="34"/>
      <c r="E32" s="34"/>
      <c r="F32" s="123" t="s">
        <v>37</v>
      </c>
      <c r="G32" s="34"/>
      <c r="H32" s="34"/>
      <c r="I32" s="123" t="s">
        <v>36</v>
      </c>
      <c r="J32" s="123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4" t="s">
        <v>39</v>
      </c>
      <c r="E33" s="113" t="s">
        <v>40</v>
      </c>
      <c r="F33" s="125">
        <f>ROUND((SUM(BE126:BE368)),  2)</f>
        <v>0</v>
      </c>
      <c r="G33" s="34"/>
      <c r="H33" s="34"/>
      <c r="I33" s="126">
        <v>0.21</v>
      </c>
      <c r="J33" s="125">
        <f>ROUND(((SUM(BE126:BE368))*I33),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5">
        <f>ROUND((SUM(BF126:BF368)),  2)</f>
        <v>0</v>
      </c>
      <c r="G34" s="34"/>
      <c r="H34" s="34"/>
      <c r="I34" s="126">
        <v>0.15</v>
      </c>
      <c r="J34" s="125">
        <f>ROUND(((SUM(BF126:BF368))*I34),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5">
        <f>ROUND((SUM(BG126:BG368)),  2)</f>
        <v>0</v>
      </c>
      <c r="G35" s="34"/>
      <c r="H35" s="34"/>
      <c r="I35" s="126">
        <v>0.21</v>
      </c>
      <c r="J35" s="125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5">
        <f>ROUND((SUM(BH126:BH368)),  2)</f>
        <v>0</v>
      </c>
      <c r="G36" s="34"/>
      <c r="H36" s="34"/>
      <c r="I36" s="126">
        <v>0.15</v>
      </c>
      <c r="J36" s="125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5">
        <f>ROUND((SUM(BI126:BI368)),  2)</f>
        <v>0</v>
      </c>
      <c r="G37" s="34"/>
      <c r="H37" s="34"/>
      <c r="I37" s="126">
        <v>0</v>
      </c>
      <c r="J37" s="125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7"/>
      <c r="D39" s="128" t="s">
        <v>45</v>
      </c>
      <c r="E39" s="129"/>
      <c r="F39" s="129"/>
      <c r="G39" s="130" t="s">
        <v>46</v>
      </c>
      <c r="H39" s="131" t="s">
        <v>47</v>
      </c>
      <c r="I39" s="129"/>
      <c r="J39" s="132">
        <f>SUM(J30:J37)</f>
        <v>0</v>
      </c>
      <c r="K39" s="133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4" t="s">
        <v>48</v>
      </c>
      <c r="E50" s="135"/>
      <c r="F50" s="135"/>
      <c r="G50" s="134" t="s">
        <v>49</v>
      </c>
      <c r="H50" s="135"/>
      <c r="I50" s="135"/>
      <c r="J50" s="135"/>
      <c r="K50" s="135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6" t="s">
        <v>50</v>
      </c>
      <c r="E61" s="137"/>
      <c r="F61" s="138" t="s">
        <v>51</v>
      </c>
      <c r="G61" s="136" t="s">
        <v>50</v>
      </c>
      <c r="H61" s="137"/>
      <c r="I61" s="137"/>
      <c r="J61" s="139" t="s">
        <v>51</v>
      </c>
      <c r="K61" s="1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4" t="s">
        <v>52</v>
      </c>
      <c r="E65" s="140"/>
      <c r="F65" s="140"/>
      <c r="G65" s="134" t="s">
        <v>53</v>
      </c>
      <c r="H65" s="140"/>
      <c r="I65" s="140"/>
      <c r="J65" s="140"/>
      <c r="K65" s="140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6" t="s">
        <v>50</v>
      </c>
      <c r="E76" s="137"/>
      <c r="F76" s="138" t="s">
        <v>51</v>
      </c>
      <c r="G76" s="136" t="s">
        <v>50</v>
      </c>
      <c r="H76" s="137"/>
      <c r="I76" s="137"/>
      <c r="J76" s="139" t="s">
        <v>51</v>
      </c>
      <c r="K76" s="1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hidden="1" customHeight="1">
      <c r="A81" s="34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180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15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10" t="str">
        <f>E7</f>
        <v>JUGOSLÁVSKÁ II. OD NOVOVESKÉ PO OPAVSKOU</v>
      </c>
      <c r="F85" s="311"/>
      <c r="G85" s="311"/>
      <c r="H85" s="31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114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72" t="str">
        <f>E9</f>
        <v>ZRN1 - KOMUNIKACE R2</v>
      </c>
      <c r="F87" s="309"/>
      <c r="G87" s="309"/>
      <c r="H87" s="30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19</v>
      </c>
      <c r="D89" s="36"/>
      <c r="E89" s="36"/>
      <c r="F89" s="27" t="str">
        <f>F12</f>
        <v>TEPLICE</v>
      </c>
      <c r="G89" s="36"/>
      <c r="H89" s="36"/>
      <c r="I89" s="29" t="s">
        <v>21</v>
      </c>
      <c r="J89" s="66">
        <f>IF(J12="","",J12)</f>
        <v>44988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hidden="1" customHeight="1">
      <c r="A91" s="34"/>
      <c r="B91" s="35"/>
      <c r="C91" s="29" t="s">
        <v>22</v>
      </c>
      <c r="D91" s="36"/>
      <c r="E91" s="36"/>
      <c r="F91" s="27" t="str">
        <f>E15</f>
        <v>STATUTÁRNÍ MĚSTO TEPLICE</v>
      </c>
      <c r="G91" s="36"/>
      <c r="H91" s="36"/>
      <c r="I91" s="29" t="s">
        <v>28</v>
      </c>
      <c r="J91" s="32" t="str">
        <f>E21</f>
        <v>RAPID MOST SPOL. S 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>PLHÁK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5" t="s">
        <v>181</v>
      </c>
      <c r="D94" s="146"/>
      <c r="E94" s="146"/>
      <c r="F94" s="146"/>
      <c r="G94" s="146"/>
      <c r="H94" s="146"/>
      <c r="I94" s="146"/>
      <c r="J94" s="147" t="s">
        <v>182</v>
      </c>
      <c r="K94" s="14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48" t="s">
        <v>183</v>
      </c>
      <c r="D96" s="36"/>
      <c r="E96" s="36"/>
      <c r="F96" s="36"/>
      <c r="G96" s="36"/>
      <c r="H96" s="36"/>
      <c r="I96" s="36"/>
      <c r="J96" s="84">
        <f>J126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184</v>
      </c>
    </row>
    <row r="97" spans="1:31" s="9" customFormat="1" ht="24.95" hidden="1" customHeight="1">
      <c r="B97" s="149"/>
      <c r="C97" s="150"/>
      <c r="D97" s="151" t="s">
        <v>185</v>
      </c>
      <c r="E97" s="152"/>
      <c r="F97" s="152"/>
      <c r="G97" s="152"/>
      <c r="H97" s="152"/>
      <c r="I97" s="152"/>
      <c r="J97" s="153">
        <f>J127</f>
        <v>0</v>
      </c>
      <c r="K97" s="150"/>
      <c r="L97" s="154"/>
    </row>
    <row r="98" spans="1:31" s="10" customFormat="1" ht="19.899999999999999" hidden="1" customHeight="1">
      <c r="B98" s="155"/>
      <c r="C98" s="156"/>
      <c r="D98" s="157" t="s">
        <v>186</v>
      </c>
      <c r="E98" s="158"/>
      <c r="F98" s="158"/>
      <c r="G98" s="158"/>
      <c r="H98" s="158"/>
      <c r="I98" s="158"/>
      <c r="J98" s="159">
        <f>J128</f>
        <v>0</v>
      </c>
      <c r="K98" s="156"/>
      <c r="L98" s="160"/>
    </row>
    <row r="99" spans="1:31" s="10" customFormat="1" ht="19.899999999999999" hidden="1" customHeight="1">
      <c r="B99" s="155"/>
      <c r="C99" s="156"/>
      <c r="D99" s="157" t="s">
        <v>187</v>
      </c>
      <c r="E99" s="158"/>
      <c r="F99" s="158"/>
      <c r="G99" s="158"/>
      <c r="H99" s="158"/>
      <c r="I99" s="158"/>
      <c r="J99" s="159">
        <f>J202</f>
        <v>0</v>
      </c>
      <c r="K99" s="156"/>
      <c r="L99" s="160"/>
    </row>
    <row r="100" spans="1:31" s="10" customFormat="1" ht="19.899999999999999" hidden="1" customHeight="1">
      <c r="B100" s="155"/>
      <c r="C100" s="156"/>
      <c r="D100" s="157" t="s">
        <v>188</v>
      </c>
      <c r="E100" s="158"/>
      <c r="F100" s="158"/>
      <c r="G100" s="158"/>
      <c r="H100" s="158"/>
      <c r="I100" s="158"/>
      <c r="J100" s="159">
        <f>J205</f>
        <v>0</v>
      </c>
      <c r="K100" s="156"/>
      <c r="L100" s="160"/>
    </row>
    <row r="101" spans="1:31" s="10" customFormat="1" ht="19.899999999999999" hidden="1" customHeight="1">
      <c r="B101" s="155"/>
      <c r="C101" s="156"/>
      <c r="D101" s="157" t="s">
        <v>189</v>
      </c>
      <c r="E101" s="158"/>
      <c r="F101" s="158"/>
      <c r="G101" s="158"/>
      <c r="H101" s="158"/>
      <c r="I101" s="158"/>
      <c r="J101" s="159">
        <f>J249</f>
        <v>0</v>
      </c>
      <c r="K101" s="156"/>
      <c r="L101" s="160"/>
    </row>
    <row r="102" spans="1:31" s="10" customFormat="1" ht="19.899999999999999" hidden="1" customHeight="1">
      <c r="B102" s="155"/>
      <c r="C102" s="156"/>
      <c r="D102" s="157" t="s">
        <v>190</v>
      </c>
      <c r="E102" s="158"/>
      <c r="F102" s="158"/>
      <c r="G102" s="158"/>
      <c r="H102" s="158"/>
      <c r="I102" s="158"/>
      <c r="J102" s="159">
        <f>J252</f>
        <v>0</v>
      </c>
      <c r="K102" s="156"/>
      <c r="L102" s="160"/>
    </row>
    <row r="103" spans="1:31" s="10" customFormat="1" ht="19.899999999999999" hidden="1" customHeight="1">
      <c r="B103" s="155"/>
      <c r="C103" s="156"/>
      <c r="D103" s="157" t="s">
        <v>191</v>
      </c>
      <c r="E103" s="158"/>
      <c r="F103" s="158"/>
      <c r="G103" s="158"/>
      <c r="H103" s="158"/>
      <c r="I103" s="158"/>
      <c r="J103" s="159">
        <f>J281</f>
        <v>0</v>
      </c>
      <c r="K103" s="156"/>
      <c r="L103" s="160"/>
    </row>
    <row r="104" spans="1:31" s="10" customFormat="1" ht="19.899999999999999" hidden="1" customHeight="1">
      <c r="B104" s="155"/>
      <c r="C104" s="156"/>
      <c r="D104" s="157" t="s">
        <v>192</v>
      </c>
      <c r="E104" s="158"/>
      <c r="F104" s="158"/>
      <c r="G104" s="158"/>
      <c r="H104" s="158"/>
      <c r="I104" s="158"/>
      <c r="J104" s="159">
        <f>J345</f>
        <v>0</v>
      </c>
      <c r="K104" s="156"/>
      <c r="L104" s="160"/>
    </row>
    <row r="105" spans="1:31" s="10" customFormat="1" ht="19.899999999999999" hidden="1" customHeight="1">
      <c r="B105" s="155"/>
      <c r="C105" s="156"/>
      <c r="D105" s="157" t="s">
        <v>193</v>
      </c>
      <c r="E105" s="158"/>
      <c r="F105" s="158"/>
      <c r="G105" s="158"/>
      <c r="H105" s="158"/>
      <c r="I105" s="158"/>
      <c r="J105" s="159">
        <f>J360</f>
        <v>0</v>
      </c>
      <c r="K105" s="156"/>
      <c r="L105" s="160"/>
    </row>
    <row r="106" spans="1:31" s="9" customFormat="1" ht="24.95" hidden="1" customHeight="1">
      <c r="B106" s="149"/>
      <c r="C106" s="150"/>
      <c r="D106" s="151" t="s">
        <v>194</v>
      </c>
      <c r="E106" s="152"/>
      <c r="F106" s="152"/>
      <c r="G106" s="152"/>
      <c r="H106" s="152"/>
      <c r="I106" s="152"/>
      <c r="J106" s="153">
        <f>J362</f>
        <v>0</v>
      </c>
      <c r="K106" s="150"/>
      <c r="L106" s="154"/>
    </row>
    <row r="107" spans="1:31" s="2" customFormat="1" ht="21.75" hidden="1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hidden="1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hidden="1"/>
    <row r="110" spans="1:31" hidden="1"/>
    <row r="111" spans="1:31" hidden="1"/>
    <row r="112" spans="1:31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3" t="s">
        <v>195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15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>
      <c r="A116" s="34"/>
      <c r="B116" s="35"/>
      <c r="C116" s="36"/>
      <c r="D116" s="36"/>
      <c r="E116" s="310" t="str">
        <f>E7</f>
        <v>JUGOSLÁVSKÁ II. OD NOVOVESKÉ PO OPAVSKOU</v>
      </c>
      <c r="F116" s="311"/>
      <c r="G116" s="311"/>
      <c r="H116" s="311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114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72" t="str">
        <f>E9</f>
        <v>ZRN1 - KOMUNIKACE R2</v>
      </c>
      <c r="F118" s="309"/>
      <c r="G118" s="309"/>
      <c r="H118" s="309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19</v>
      </c>
      <c r="D120" s="36"/>
      <c r="E120" s="36"/>
      <c r="F120" s="27" t="str">
        <f>F12</f>
        <v>TEPLICE</v>
      </c>
      <c r="G120" s="36"/>
      <c r="H120" s="36"/>
      <c r="I120" s="29" t="s">
        <v>21</v>
      </c>
      <c r="J120" s="66">
        <f>IF(J12="","",J12)</f>
        <v>44988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25.7" customHeight="1">
      <c r="A122" s="34"/>
      <c r="B122" s="35"/>
      <c r="C122" s="29" t="s">
        <v>22</v>
      </c>
      <c r="D122" s="36"/>
      <c r="E122" s="36"/>
      <c r="F122" s="27" t="str">
        <f>E15</f>
        <v>STATUTÁRNÍ MĚSTO TEPLICE</v>
      </c>
      <c r="G122" s="36"/>
      <c r="H122" s="36"/>
      <c r="I122" s="29" t="s">
        <v>28</v>
      </c>
      <c r="J122" s="32" t="str">
        <f>E21</f>
        <v>RAPID MOST SPOL. S R.O.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26</v>
      </c>
      <c r="D123" s="36"/>
      <c r="E123" s="36"/>
      <c r="F123" s="27" t="str">
        <f>IF(E18="","",E18)</f>
        <v>Vyplň údaj</v>
      </c>
      <c r="G123" s="36"/>
      <c r="H123" s="36"/>
      <c r="I123" s="29" t="s">
        <v>31</v>
      </c>
      <c r="J123" s="32" t="str">
        <f>E24</f>
        <v>PLHÁK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61"/>
      <c r="B125" s="162"/>
      <c r="C125" s="163" t="s">
        <v>196</v>
      </c>
      <c r="D125" s="164" t="s">
        <v>60</v>
      </c>
      <c r="E125" s="164" t="s">
        <v>56</v>
      </c>
      <c r="F125" s="164" t="s">
        <v>57</v>
      </c>
      <c r="G125" s="164" t="s">
        <v>197</v>
      </c>
      <c r="H125" s="164" t="s">
        <v>198</v>
      </c>
      <c r="I125" s="164" t="s">
        <v>199</v>
      </c>
      <c r="J125" s="164" t="s">
        <v>182</v>
      </c>
      <c r="K125" s="165" t="s">
        <v>200</v>
      </c>
      <c r="L125" s="166"/>
      <c r="M125" s="75" t="s">
        <v>1</v>
      </c>
      <c r="N125" s="76" t="s">
        <v>39</v>
      </c>
      <c r="O125" s="76" t="s">
        <v>201</v>
      </c>
      <c r="P125" s="76" t="s">
        <v>202</v>
      </c>
      <c r="Q125" s="76" t="s">
        <v>203</v>
      </c>
      <c r="R125" s="76" t="s">
        <v>204</v>
      </c>
      <c r="S125" s="76" t="s">
        <v>205</v>
      </c>
      <c r="T125" s="77" t="s">
        <v>206</v>
      </c>
      <c r="U125" s="161"/>
      <c r="V125" s="161"/>
      <c r="W125" s="161"/>
      <c r="X125" s="161"/>
      <c r="Y125" s="161"/>
      <c r="Z125" s="161"/>
      <c r="AA125" s="161"/>
      <c r="AB125" s="161"/>
      <c r="AC125" s="161"/>
      <c r="AD125" s="161"/>
      <c r="AE125" s="161"/>
    </row>
    <row r="126" spans="1:63" s="2" customFormat="1" ht="22.9" customHeight="1">
      <c r="A126" s="34"/>
      <c r="B126" s="35"/>
      <c r="C126" s="82" t="s">
        <v>207</v>
      </c>
      <c r="D126" s="36"/>
      <c r="E126" s="36"/>
      <c r="F126" s="36"/>
      <c r="G126" s="36"/>
      <c r="H126" s="36"/>
      <c r="I126" s="36"/>
      <c r="J126" s="167">
        <f>BK126</f>
        <v>0</v>
      </c>
      <c r="K126" s="36"/>
      <c r="L126" s="39"/>
      <c r="M126" s="78"/>
      <c r="N126" s="168"/>
      <c r="O126" s="79"/>
      <c r="P126" s="169">
        <f>P127+P362</f>
        <v>0</v>
      </c>
      <c r="Q126" s="79"/>
      <c r="R126" s="169">
        <f>R127+R362</f>
        <v>685.02908759999991</v>
      </c>
      <c r="S126" s="79"/>
      <c r="T126" s="170">
        <f>T127+T362</f>
        <v>3342.3009999999999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74</v>
      </c>
      <c r="AU126" s="17" t="s">
        <v>184</v>
      </c>
      <c r="BK126" s="171">
        <f>BK127+BK362</f>
        <v>0</v>
      </c>
    </row>
    <row r="127" spans="1:63" s="12" customFormat="1" ht="25.9" customHeight="1">
      <c r="B127" s="172"/>
      <c r="C127" s="173"/>
      <c r="D127" s="174" t="s">
        <v>74</v>
      </c>
      <c r="E127" s="175" t="s">
        <v>208</v>
      </c>
      <c r="F127" s="175" t="s">
        <v>208</v>
      </c>
      <c r="G127" s="173"/>
      <c r="H127" s="173"/>
      <c r="I127" s="176"/>
      <c r="J127" s="177">
        <f>BK127</f>
        <v>0</v>
      </c>
      <c r="K127" s="173"/>
      <c r="L127" s="178"/>
      <c r="M127" s="179"/>
      <c r="N127" s="180"/>
      <c r="O127" s="180"/>
      <c r="P127" s="181">
        <f>P128+P202+P205+P249+P252+P281+P345+P360</f>
        <v>0</v>
      </c>
      <c r="Q127" s="180"/>
      <c r="R127" s="181">
        <f>R128+R202+R205+R249+R252+R281+R345+R360</f>
        <v>685.02908759999991</v>
      </c>
      <c r="S127" s="180"/>
      <c r="T127" s="182">
        <f>T128+T202+T205+T249+T252+T281+T345+T360</f>
        <v>3342.3009999999999</v>
      </c>
      <c r="AR127" s="183" t="s">
        <v>83</v>
      </c>
      <c r="AT127" s="184" t="s">
        <v>74</v>
      </c>
      <c r="AU127" s="184" t="s">
        <v>75</v>
      </c>
      <c r="AY127" s="183" t="s">
        <v>209</v>
      </c>
      <c r="BK127" s="185">
        <f>BK128+BK202+BK205+BK249+BK252+BK281+BK345+BK360</f>
        <v>0</v>
      </c>
    </row>
    <row r="128" spans="1:63" s="12" customFormat="1" ht="22.9" customHeight="1">
      <c r="B128" s="172"/>
      <c r="C128" s="173"/>
      <c r="D128" s="174" t="s">
        <v>74</v>
      </c>
      <c r="E128" s="186" t="s">
        <v>83</v>
      </c>
      <c r="F128" s="186" t="s">
        <v>210</v>
      </c>
      <c r="G128" s="173"/>
      <c r="H128" s="173"/>
      <c r="I128" s="176"/>
      <c r="J128" s="187">
        <f>BK128</f>
        <v>0</v>
      </c>
      <c r="K128" s="173"/>
      <c r="L128" s="178"/>
      <c r="M128" s="179"/>
      <c r="N128" s="180"/>
      <c r="O128" s="180"/>
      <c r="P128" s="181">
        <f>SUM(P129:P201)</f>
        <v>0</v>
      </c>
      <c r="Q128" s="180"/>
      <c r="R128" s="181">
        <f>SUM(R129:R201)</f>
        <v>108.68581999999999</v>
      </c>
      <c r="S128" s="180"/>
      <c r="T128" s="182">
        <f>SUM(T129:T201)</f>
        <v>3342.1369999999997</v>
      </c>
      <c r="AR128" s="183" t="s">
        <v>83</v>
      </c>
      <c r="AT128" s="184" t="s">
        <v>74</v>
      </c>
      <c r="AU128" s="184" t="s">
        <v>83</v>
      </c>
      <c r="AY128" s="183" t="s">
        <v>209</v>
      </c>
      <c r="BK128" s="185">
        <f>SUM(BK129:BK201)</f>
        <v>0</v>
      </c>
    </row>
    <row r="129" spans="1:65" s="2" customFormat="1" ht="33" customHeight="1">
      <c r="A129" s="34"/>
      <c r="B129" s="35"/>
      <c r="C129" s="188" t="s">
        <v>83</v>
      </c>
      <c r="D129" s="188" t="s">
        <v>211</v>
      </c>
      <c r="E129" s="189" t="s">
        <v>212</v>
      </c>
      <c r="F129" s="190" t="s">
        <v>213</v>
      </c>
      <c r="G129" s="191" t="s">
        <v>160</v>
      </c>
      <c r="H129" s="192">
        <v>1</v>
      </c>
      <c r="I129" s="193"/>
      <c r="J129" s="194">
        <f>ROUND(I129*H129,2)</f>
        <v>0</v>
      </c>
      <c r="K129" s="190" t="s">
        <v>214</v>
      </c>
      <c r="L129" s="39"/>
      <c r="M129" s="195" t="s">
        <v>1</v>
      </c>
      <c r="N129" s="196" t="s">
        <v>40</v>
      </c>
      <c r="O129" s="71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9" t="s">
        <v>215</v>
      </c>
      <c r="AT129" s="199" t="s">
        <v>211</v>
      </c>
      <c r="AU129" s="199" t="s">
        <v>85</v>
      </c>
      <c r="AY129" s="17" t="s">
        <v>209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7" t="s">
        <v>83</v>
      </c>
      <c r="BK129" s="200">
        <f>ROUND(I129*H129,2)</f>
        <v>0</v>
      </c>
      <c r="BL129" s="17" t="s">
        <v>215</v>
      </c>
      <c r="BM129" s="199" t="s">
        <v>216</v>
      </c>
    </row>
    <row r="130" spans="1:65" s="2" customFormat="1" ht="33" customHeight="1">
      <c r="A130" s="34"/>
      <c r="B130" s="35"/>
      <c r="C130" s="188" t="s">
        <v>85</v>
      </c>
      <c r="D130" s="188" t="s">
        <v>211</v>
      </c>
      <c r="E130" s="189" t="s">
        <v>217</v>
      </c>
      <c r="F130" s="190" t="s">
        <v>218</v>
      </c>
      <c r="G130" s="191" t="s">
        <v>160</v>
      </c>
      <c r="H130" s="192">
        <v>5</v>
      </c>
      <c r="I130" s="193"/>
      <c r="J130" s="194">
        <f>ROUND(I130*H130,2)</f>
        <v>0</v>
      </c>
      <c r="K130" s="190" t="s">
        <v>214</v>
      </c>
      <c r="L130" s="39"/>
      <c r="M130" s="195" t="s">
        <v>1</v>
      </c>
      <c r="N130" s="196" t="s">
        <v>40</v>
      </c>
      <c r="O130" s="71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215</v>
      </c>
      <c r="AT130" s="199" t="s">
        <v>211</v>
      </c>
      <c r="AU130" s="199" t="s">
        <v>85</v>
      </c>
      <c r="AY130" s="17" t="s">
        <v>209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7" t="s">
        <v>83</v>
      </c>
      <c r="BK130" s="200">
        <f>ROUND(I130*H130,2)</f>
        <v>0</v>
      </c>
      <c r="BL130" s="17" t="s">
        <v>215</v>
      </c>
      <c r="BM130" s="199" t="s">
        <v>219</v>
      </c>
    </row>
    <row r="131" spans="1:65" s="2" customFormat="1" ht="33" customHeight="1">
      <c r="A131" s="34"/>
      <c r="B131" s="35"/>
      <c r="C131" s="188" t="s">
        <v>96</v>
      </c>
      <c r="D131" s="188" t="s">
        <v>211</v>
      </c>
      <c r="E131" s="189" t="s">
        <v>220</v>
      </c>
      <c r="F131" s="190" t="s">
        <v>221</v>
      </c>
      <c r="G131" s="191" t="s">
        <v>160</v>
      </c>
      <c r="H131" s="192">
        <v>2</v>
      </c>
      <c r="I131" s="193"/>
      <c r="J131" s="194">
        <f>ROUND(I131*H131,2)</f>
        <v>0</v>
      </c>
      <c r="K131" s="190" t="s">
        <v>214</v>
      </c>
      <c r="L131" s="39"/>
      <c r="M131" s="195" t="s">
        <v>1</v>
      </c>
      <c r="N131" s="196" t="s">
        <v>40</v>
      </c>
      <c r="O131" s="71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215</v>
      </c>
      <c r="AT131" s="199" t="s">
        <v>211</v>
      </c>
      <c r="AU131" s="199" t="s">
        <v>85</v>
      </c>
      <c r="AY131" s="17" t="s">
        <v>209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7" t="s">
        <v>83</v>
      </c>
      <c r="BK131" s="200">
        <f>ROUND(I131*H131,2)</f>
        <v>0</v>
      </c>
      <c r="BL131" s="17" t="s">
        <v>215</v>
      </c>
      <c r="BM131" s="199" t="s">
        <v>222</v>
      </c>
    </row>
    <row r="132" spans="1:65" s="2" customFormat="1" ht="24.2" customHeight="1">
      <c r="A132" s="34"/>
      <c r="B132" s="35"/>
      <c r="C132" s="188" t="s">
        <v>215</v>
      </c>
      <c r="D132" s="188" t="s">
        <v>211</v>
      </c>
      <c r="E132" s="189" t="s">
        <v>223</v>
      </c>
      <c r="F132" s="190" t="s">
        <v>224</v>
      </c>
      <c r="G132" s="191" t="s">
        <v>94</v>
      </c>
      <c r="H132" s="192">
        <v>1318</v>
      </c>
      <c r="I132" s="193"/>
      <c r="J132" s="194">
        <f>ROUND(I132*H132,2)</f>
        <v>0</v>
      </c>
      <c r="K132" s="190" t="s">
        <v>214</v>
      </c>
      <c r="L132" s="39"/>
      <c r="M132" s="195" t="s">
        <v>1</v>
      </c>
      <c r="N132" s="196" t="s">
        <v>40</v>
      </c>
      <c r="O132" s="71"/>
      <c r="P132" s="197">
        <f>O132*H132</f>
        <v>0</v>
      </c>
      <c r="Q132" s="197">
        <v>0</v>
      </c>
      <c r="R132" s="197">
        <f>Q132*H132</f>
        <v>0</v>
      </c>
      <c r="S132" s="197">
        <v>0.18</v>
      </c>
      <c r="T132" s="198">
        <f>S132*H132</f>
        <v>237.23999999999998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215</v>
      </c>
      <c r="AT132" s="199" t="s">
        <v>211</v>
      </c>
      <c r="AU132" s="199" t="s">
        <v>85</v>
      </c>
      <c r="AY132" s="17" t="s">
        <v>209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7" t="s">
        <v>83</v>
      </c>
      <c r="BK132" s="200">
        <f>ROUND(I132*H132,2)</f>
        <v>0</v>
      </c>
      <c r="BL132" s="17" t="s">
        <v>215</v>
      </c>
      <c r="BM132" s="199" t="s">
        <v>225</v>
      </c>
    </row>
    <row r="133" spans="1:65" s="13" customFormat="1">
      <c r="B133" s="201"/>
      <c r="C133" s="202"/>
      <c r="D133" s="203" t="s">
        <v>226</v>
      </c>
      <c r="E133" s="204" t="s">
        <v>1</v>
      </c>
      <c r="F133" s="205" t="s">
        <v>101</v>
      </c>
      <c r="G133" s="202"/>
      <c r="H133" s="206">
        <v>1318</v>
      </c>
      <c r="I133" s="207"/>
      <c r="J133" s="202"/>
      <c r="K133" s="202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226</v>
      </c>
      <c r="AU133" s="212" t="s">
        <v>85</v>
      </c>
      <c r="AV133" s="13" t="s">
        <v>85</v>
      </c>
      <c r="AW133" s="13" t="s">
        <v>30</v>
      </c>
      <c r="AX133" s="13" t="s">
        <v>83</v>
      </c>
      <c r="AY133" s="212" t="s">
        <v>209</v>
      </c>
    </row>
    <row r="134" spans="1:65" s="2" customFormat="1" ht="24.2" customHeight="1">
      <c r="A134" s="34"/>
      <c r="B134" s="35"/>
      <c r="C134" s="188" t="s">
        <v>227</v>
      </c>
      <c r="D134" s="188" t="s">
        <v>211</v>
      </c>
      <c r="E134" s="189" t="s">
        <v>228</v>
      </c>
      <c r="F134" s="190" t="s">
        <v>229</v>
      </c>
      <c r="G134" s="191" t="s">
        <v>94</v>
      </c>
      <c r="H134" s="192">
        <v>3370</v>
      </c>
      <c r="I134" s="193"/>
      <c r="J134" s="194">
        <f>ROUND(I134*H134,2)</f>
        <v>0</v>
      </c>
      <c r="K134" s="190" t="s">
        <v>214</v>
      </c>
      <c r="L134" s="39"/>
      <c r="M134" s="195" t="s">
        <v>1</v>
      </c>
      <c r="N134" s="196" t="s">
        <v>40</v>
      </c>
      <c r="O134" s="71"/>
      <c r="P134" s="197">
        <f>O134*H134</f>
        <v>0</v>
      </c>
      <c r="Q134" s="197">
        <v>0</v>
      </c>
      <c r="R134" s="197">
        <f>Q134*H134</f>
        <v>0</v>
      </c>
      <c r="S134" s="197">
        <v>0.17</v>
      </c>
      <c r="T134" s="198">
        <f>S134*H134</f>
        <v>572.90000000000009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215</v>
      </c>
      <c r="AT134" s="199" t="s">
        <v>211</v>
      </c>
      <c r="AU134" s="199" t="s">
        <v>85</v>
      </c>
      <c r="AY134" s="17" t="s">
        <v>209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7" t="s">
        <v>83</v>
      </c>
      <c r="BK134" s="200">
        <f>ROUND(I134*H134,2)</f>
        <v>0</v>
      </c>
      <c r="BL134" s="17" t="s">
        <v>215</v>
      </c>
      <c r="BM134" s="199" t="s">
        <v>230</v>
      </c>
    </row>
    <row r="135" spans="1:65" s="13" customFormat="1">
      <c r="B135" s="201"/>
      <c r="C135" s="202"/>
      <c r="D135" s="203" t="s">
        <v>226</v>
      </c>
      <c r="E135" s="204" t="s">
        <v>1</v>
      </c>
      <c r="F135" s="205" t="s">
        <v>231</v>
      </c>
      <c r="G135" s="202"/>
      <c r="H135" s="206">
        <v>3370</v>
      </c>
      <c r="I135" s="207"/>
      <c r="J135" s="202"/>
      <c r="K135" s="202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226</v>
      </c>
      <c r="AU135" s="212" t="s">
        <v>85</v>
      </c>
      <c r="AV135" s="13" t="s">
        <v>85</v>
      </c>
      <c r="AW135" s="13" t="s">
        <v>30</v>
      </c>
      <c r="AX135" s="13" t="s">
        <v>83</v>
      </c>
      <c r="AY135" s="212" t="s">
        <v>209</v>
      </c>
    </row>
    <row r="136" spans="1:65" s="2" customFormat="1" ht="24.2" customHeight="1">
      <c r="A136" s="34"/>
      <c r="B136" s="35"/>
      <c r="C136" s="188" t="s">
        <v>232</v>
      </c>
      <c r="D136" s="188" t="s">
        <v>211</v>
      </c>
      <c r="E136" s="189" t="s">
        <v>233</v>
      </c>
      <c r="F136" s="190" t="s">
        <v>234</v>
      </c>
      <c r="G136" s="191" t="s">
        <v>94</v>
      </c>
      <c r="H136" s="192">
        <v>3033</v>
      </c>
      <c r="I136" s="193"/>
      <c r="J136" s="194">
        <f>ROUND(I136*H136,2)</f>
        <v>0</v>
      </c>
      <c r="K136" s="190" t="s">
        <v>214</v>
      </c>
      <c r="L136" s="39"/>
      <c r="M136" s="195" t="s">
        <v>1</v>
      </c>
      <c r="N136" s="196" t="s">
        <v>40</v>
      </c>
      <c r="O136" s="71"/>
      <c r="P136" s="197">
        <f>O136*H136</f>
        <v>0</v>
      </c>
      <c r="Q136" s="197">
        <v>0</v>
      </c>
      <c r="R136" s="197">
        <f>Q136*H136</f>
        <v>0</v>
      </c>
      <c r="S136" s="197">
        <v>0.24</v>
      </c>
      <c r="T136" s="198">
        <f>S136*H136</f>
        <v>727.92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9" t="s">
        <v>215</v>
      </c>
      <c r="AT136" s="199" t="s">
        <v>211</v>
      </c>
      <c r="AU136" s="199" t="s">
        <v>85</v>
      </c>
      <c r="AY136" s="17" t="s">
        <v>209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7" t="s">
        <v>83</v>
      </c>
      <c r="BK136" s="200">
        <f>ROUND(I136*H136,2)</f>
        <v>0</v>
      </c>
      <c r="BL136" s="17" t="s">
        <v>215</v>
      </c>
      <c r="BM136" s="199" t="s">
        <v>235</v>
      </c>
    </row>
    <row r="137" spans="1:65" s="13" customFormat="1">
      <c r="B137" s="201"/>
      <c r="C137" s="202"/>
      <c r="D137" s="203" t="s">
        <v>226</v>
      </c>
      <c r="E137" s="204" t="s">
        <v>1</v>
      </c>
      <c r="F137" s="205" t="s">
        <v>92</v>
      </c>
      <c r="G137" s="202"/>
      <c r="H137" s="206">
        <v>3033</v>
      </c>
      <c r="I137" s="207"/>
      <c r="J137" s="202"/>
      <c r="K137" s="202"/>
      <c r="L137" s="208"/>
      <c r="M137" s="209"/>
      <c r="N137" s="210"/>
      <c r="O137" s="210"/>
      <c r="P137" s="210"/>
      <c r="Q137" s="210"/>
      <c r="R137" s="210"/>
      <c r="S137" s="210"/>
      <c r="T137" s="211"/>
      <c r="AT137" s="212" t="s">
        <v>226</v>
      </c>
      <c r="AU137" s="212" t="s">
        <v>85</v>
      </c>
      <c r="AV137" s="13" t="s">
        <v>85</v>
      </c>
      <c r="AW137" s="13" t="s">
        <v>30</v>
      </c>
      <c r="AX137" s="13" t="s">
        <v>83</v>
      </c>
      <c r="AY137" s="212" t="s">
        <v>209</v>
      </c>
    </row>
    <row r="138" spans="1:65" s="2" customFormat="1" ht="24.2" customHeight="1">
      <c r="A138" s="34"/>
      <c r="B138" s="35"/>
      <c r="C138" s="188" t="s">
        <v>236</v>
      </c>
      <c r="D138" s="188" t="s">
        <v>211</v>
      </c>
      <c r="E138" s="189" t="s">
        <v>237</v>
      </c>
      <c r="F138" s="190" t="s">
        <v>238</v>
      </c>
      <c r="G138" s="191" t="s">
        <v>94</v>
      </c>
      <c r="H138" s="192">
        <v>1318</v>
      </c>
      <c r="I138" s="193"/>
      <c r="J138" s="194">
        <f>ROUND(I138*H138,2)</f>
        <v>0</v>
      </c>
      <c r="K138" s="190" t="s">
        <v>214</v>
      </c>
      <c r="L138" s="39"/>
      <c r="M138" s="195" t="s">
        <v>1</v>
      </c>
      <c r="N138" s="196" t="s">
        <v>40</v>
      </c>
      <c r="O138" s="71"/>
      <c r="P138" s="197">
        <f>O138*H138</f>
        <v>0</v>
      </c>
      <c r="Q138" s="197">
        <v>0</v>
      </c>
      <c r="R138" s="197">
        <f>Q138*H138</f>
        <v>0</v>
      </c>
      <c r="S138" s="197">
        <v>0.32500000000000001</v>
      </c>
      <c r="T138" s="198">
        <f>S138*H138</f>
        <v>428.35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215</v>
      </c>
      <c r="AT138" s="199" t="s">
        <v>211</v>
      </c>
      <c r="AU138" s="199" t="s">
        <v>85</v>
      </c>
      <c r="AY138" s="17" t="s">
        <v>209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7" t="s">
        <v>83</v>
      </c>
      <c r="BK138" s="200">
        <f>ROUND(I138*H138,2)</f>
        <v>0</v>
      </c>
      <c r="BL138" s="17" t="s">
        <v>215</v>
      </c>
      <c r="BM138" s="199" t="s">
        <v>239</v>
      </c>
    </row>
    <row r="139" spans="1:65" s="13" customFormat="1">
      <c r="B139" s="201"/>
      <c r="C139" s="202"/>
      <c r="D139" s="203" t="s">
        <v>226</v>
      </c>
      <c r="E139" s="204" t="s">
        <v>1</v>
      </c>
      <c r="F139" s="205" t="s">
        <v>101</v>
      </c>
      <c r="G139" s="202"/>
      <c r="H139" s="206">
        <v>1318</v>
      </c>
      <c r="I139" s="207"/>
      <c r="J139" s="202"/>
      <c r="K139" s="202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226</v>
      </c>
      <c r="AU139" s="212" t="s">
        <v>85</v>
      </c>
      <c r="AV139" s="13" t="s">
        <v>85</v>
      </c>
      <c r="AW139" s="13" t="s">
        <v>30</v>
      </c>
      <c r="AX139" s="13" t="s">
        <v>83</v>
      </c>
      <c r="AY139" s="212" t="s">
        <v>209</v>
      </c>
    </row>
    <row r="140" spans="1:65" s="2" customFormat="1" ht="24.2" customHeight="1">
      <c r="A140" s="34"/>
      <c r="B140" s="35"/>
      <c r="C140" s="188" t="s">
        <v>240</v>
      </c>
      <c r="D140" s="188" t="s">
        <v>211</v>
      </c>
      <c r="E140" s="189" t="s">
        <v>241</v>
      </c>
      <c r="F140" s="190" t="s">
        <v>242</v>
      </c>
      <c r="G140" s="191" t="s">
        <v>94</v>
      </c>
      <c r="H140" s="192">
        <v>337</v>
      </c>
      <c r="I140" s="193"/>
      <c r="J140" s="194">
        <f>ROUND(I140*H140,2)</f>
        <v>0</v>
      </c>
      <c r="K140" s="190" t="s">
        <v>214</v>
      </c>
      <c r="L140" s="39"/>
      <c r="M140" s="195" t="s">
        <v>1</v>
      </c>
      <c r="N140" s="196" t="s">
        <v>40</v>
      </c>
      <c r="O140" s="71"/>
      <c r="P140" s="197">
        <f>O140*H140</f>
        <v>0</v>
      </c>
      <c r="Q140" s="197">
        <v>0</v>
      </c>
      <c r="R140" s="197">
        <f>Q140*H140</f>
        <v>0</v>
      </c>
      <c r="S140" s="197">
        <v>0.625</v>
      </c>
      <c r="T140" s="198">
        <f>S140*H140</f>
        <v>210.625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215</v>
      </c>
      <c r="AT140" s="199" t="s">
        <v>211</v>
      </c>
      <c r="AU140" s="199" t="s">
        <v>85</v>
      </c>
      <c r="AY140" s="17" t="s">
        <v>209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7" t="s">
        <v>83</v>
      </c>
      <c r="BK140" s="200">
        <f>ROUND(I140*H140,2)</f>
        <v>0</v>
      </c>
      <c r="BL140" s="17" t="s">
        <v>215</v>
      </c>
      <c r="BM140" s="199" t="s">
        <v>243</v>
      </c>
    </row>
    <row r="141" spans="1:65" s="13" customFormat="1">
      <c r="B141" s="201"/>
      <c r="C141" s="202"/>
      <c r="D141" s="203" t="s">
        <v>226</v>
      </c>
      <c r="E141" s="204" t="s">
        <v>1</v>
      </c>
      <c r="F141" s="205" t="s">
        <v>97</v>
      </c>
      <c r="G141" s="202"/>
      <c r="H141" s="206">
        <v>337</v>
      </c>
      <c r="I141" s="207"/>
      <c r="J141" s="202"/>
      <c r="K141" s="202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226</v>
      </c>
      <c r="AU141" s="212" t="s">
        <v>85</v>
      </c>
      <c r="AV141" s="13" t="s">
        <v>85</v>
      </c>
      <c r="AW141" s="13" t="s">
        <v>30</v>
      </c>
      <c r="AX141" s="13" t="s">
        <v>83</v>
      </c>
      <c r="AY141" s="212" t="s">
        <v>209</v>
      </c>
    </row>
    <row r="142" spans="1:65" s="2" customFormat="1" ht="24.2" customHeight="1">
      <c r="A142" s="34"/>
      <c r="B142" s="35"/>
      <c r="C142" s="188" t="s">
        <v>244</v>
      </c>
      <c r="D142" s="188" t="s">
        <v>211</v>
      </c>
      <c r="E142" s="189" t="s">
        <v>245</v>
      </c>
      <c r="F142" s="190" t="s">
        <v>246</v>
      </c>
      <c r="G142" s="191" t="s">
        <v>94</v>
      </c>
      <c r="H142" s="192">
        <v>1318</v>
      </c>
      <c r="I142" s="193"/>
      <c r="J142" s="194">
        <f>ROUND(I142*H142,2)</f>
        <v>0</v>
      </c>
      <c r="K142" s="190" t="s">
        <v>214</v>
      </c>
      <c r="L142" s="39"/>
      <c r="M142" s="195" t="s">
        <v>1</v>
      </c>
      <c r="N142" s="196" t="s">
        <v>40</v>
      </c>
      <c r="O142" s="71"/>
      <c r="P142" s="197">
        <f>O142*H142</f>
        <v>0</v>
      </c>
      <c r="Q142" s="197">
        <v>0</v>
      </c>
      <c r="R142" s="197">
        <f>Q142*H142</f>
        <v>0</v>
      </c>
      <c r="S142" s="197">
        <v>9.8000000000000004E-2</v>
      </c>
      <c r="T142" s="198">
        <f>S142*H142</f>
        <v>129.16400000000002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215</v>
      </c>
      <c r="AT142" s="199" t="s">
        <v>211</v>
      </c>
      <c r="AU142" s="199" t="s">
        <v>85</v>
      </c>
      <c r="AY142" s="17" t="s">
        <v>209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7" t="s">
        <v>83</v>
      </c>
      <c r="BK142" s="200">
        <f>ROUND(I142*H142,2)</f>
        <v>0</v>
      </c>
      <c r="BL142" s="17" t="s">
        <v>215</v>
      </c>
      <c r="BM142" s="199" t="s">
        <v>247</v>
      </c>
    </row>
    <row r="143" spans="1:65" s="13" customFormat="1">
      <c r="B143" s="201"/>
      <c r="C143" s="202"/>
      <c r="D143" s="203" t="s">
        <v>226</v>
      </c>
      <c r="E143" s="204" t="s">
        <v>1</v>
      </c>
      <c r="F143" s="205" t="s">
        <v>101</v>
      </c>
      <c r="G143" s="202"/>
      <c r="H143" s="206">
        <v>1318</v>
      </c>
      <c r="I143" s="207"/>
      <c r="J143" s="202"/>
      <c r="K143" s="202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226</v>
      </c>
      <c r="AU143" s="212" t="s">
        <v>85</v>
      </c>
      <c r="AV143" s="13" t="s">
        <v>85</v>
      </c>
      <c r="AW143" s="13" t="s">
        <v>30</v>
      </c>
      <c r="AX143" s="13" t="s">
        <v>83</v>
      </c>
      <c r="AY143" s="212" t="s">
        <v>209</v>
      </c>
    </row>
    <row r="144" spans="1:65" s="2" customFormat="1" ht="24.2" customHeight="1">
      <c r="A144" s="34"/>
      <c r="B144" s="35"/>
      <c r="C144" s="188" t="s">
        <v>248</v>
      </c>
      <c r="D144" s="188" t="s">
        <v>211</v>
      </c>
      <c r="E144" s="189" t="s">
        <v>249</v>
      </c>
      <c r="F144" s="190" t="s">
        <v>250</v>
      </c>
      <c r="G144" s="191" t="s">
        <v>94</v>
      </c>
      <c r="H144" s="192">
        <v>3033</v>
      </c>
      <c r="I144" s="193"/>
      <c r="J144" s="194">
        <f>ROUND(I144*H144,2)</f>
        <v>0</v>
      </c>
      <c r="K144" s="190" t="s">
        <v>214</v>
      </c>
      <c r="L144" s="39"/>
      <c r="M144" s="195" t="s">
        <v>1</v>
      </c>
      <c r="N144" s="196" t="s">
        <v>40</v>
      </c>
      <c r="O144" s="71"/>
      <c r="P144" s="197">
        <f>O144*H144</f>
        <v>0</v>
      </c>
      <c r="Q144" s="197">
        <v>0</v>
      </c>
      <c r="R144" s="197">
        <f>Q144*H144</f>
        <v>0</v>
      </c>
      <c r="S144" s="197">
        <v>0.316</v>
      </c>
      <c r="T144" s="198">
        <f>S144*H144</f>
        <v>958.428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215</v>
      </c>
      <c r="AT144" s="199" t="s">
        <v>211</v>
      </c>
      <c r="AU144" s="199" t="s">
        <v>85</v>
      </c>
      <c r="AY144" s="17" t="s">
        <v>209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7" t="s">
        <v>83</v>
      </c>
      <c r="BK144" s="200">
        <f>ROUND(I144*H144,2)</f>
        <v>0</v>
      </c>
      <c r="BL144" s="17" t="s">
        <v>215</v>
      </c>
      <c r="BM144" s="199" t="s">
        <v>251</v>
      </c>
    </row>
    <row r="145" spans="1:65" s="13" customFormat="1">
      <c r="B145" s="201"/>
      <c r="C145" s="202"/>
      <c r="D145" s="203" t="s">
        <v>226</v>
      </c>
      <c r="E145" s="204" t="s">
        <v>1</v>
      </c>
      <c r="F145" s="205" t="s">
        <v>92</v>
      </c>
      <c r="G145" s="202"/>
      <c r="H145" s="206">
        <v>3033</v>
      </c>
      <c r="I145" s="207"/>
      <c r="J145" s="202"/>
      <c r="K145" s="202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226</v>
      </c>
      <c r="AU145" s="212" t="s">
        <v>85</v>
      </c>
      <c r="AV145" s="13" t="s">
        <v>85</v>
      </c>
      <c r="AW145" s="13" t="s">
        <v>30</v>
      </c>
      <c r="AX145" s="13" t="s">
        <v>83</v>
      </c>
      <c r="AY145" s="212" t="s">
        <v>209</v>
      </c>
    </row>
    <row r="146" spans="1:65" s="2" customFormat="1" ht="16.5" customHeight="1">
      <c r="A146" s="34"/>
      <c r="B146" s="35"/>
      <c r="C146" s="188" t="s">
        <v>125</v>
      </c>
      <c r="D146" s="188" t="s">
        <v>211</v>
      </c>
      <c r="E146" s="189" t="s">
        <v>252</v>
      </c>
      <c r="F146" s="190" t="s">
        <v>253</v>
      </c>
      <c r="G146" s="191" t="s">
        <v>106</v>
      </c>
      <c r="H146" s="192">
        <v>245</v>
      </c>
      <c r="I146" s="193"/>
      <c r="J146" s="194">
        <f>ROUND(I146*H146,2)</f>
        <v>0</v>
      </c>
      <c r="K146" s="190" t="s">
        <v>214</v>
      </c>
      <c r="L146" s="39"/>
      <c r="M146" s="195" t="s">
        <v>1</v>
      </c>
      <c r="N146" s="196" t="s">
        <v>40</v>
      </c>
      <c r="O146" s="71"/>
      <c r="P146" s="197">
        <f>O146*H146</f>
        <v>0</v>
      </c>
      <c r="Q146" s="197">
        <v>0</v>
      </c>
      <c r="R146" s="197">
        <f>Q146*H146</f>
        <v>0</v>
      </c>
      <c r="S146" s="197">
        <v>0.28999999999999998</v>
      </c>
      <c r="T146" s="198">
        <f>S146*H146</f>
        <v>71.05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215</v>
      </c>
      <c r="AT146" s="199" t="s">
        <v>211</v>
      </c>
      <c r="AU146" s="199" t="s">
        <v>85</v>
      </c>
      <c r="AY146" s="17" t="s">
        <v>209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7" t="s">
        <v>83</v>
      </c>
      <c r="BK146" s="200">
        <f>ROUND(I146*H146,2)</f>
        <v>0</v>
      </c>
      <c r="BL146" s="17" t="s">
        <v>215</v>
      </c>
      <c r="BM146" s="199" t="s">
        <v>254</v>
      </c>
    </row>
    <row r="147" spans="1:65" s="2" customFormat="1" ht="16.5" customHeight="1">
      <c r="A147" s="34"/>
      <c r="B147" s="35"/>
      <c r="C147" s="188" t="s">
        <v>255</v>
      </c>
      <c r="D147" s="188" t="s">
        <v>211</v>
      </c>
      <c r="E147" s="189" t="s">
        <v>256</v>
      </c>
      <c r="F147" s="190" t="s">
        <v>257</v>
      </c>
      <c r="G147" s="191" t="s">
        <v>106</v>
      </c>
      <c r="H147" s="192">
        <v>28</v>
      </c>
      <c r="I147" s="193"/>
      <c r="J147" s="194">
        <f>ROUND(I147*H147,2)</f>
        <v>0</v>
      </c>
      <c r="K147" s="190" t="s">
        <v>214</v>
      </c>
      <c r="L147" s="39"/>
      <c r="M147" s="195" t="s">
        <v>1</v>
      </c>
      <c r="N147" s="196" t="s">
        <v>40</v>
      </c>
      <c r="O147" s="71"/>
      <c r="P147" s="197">
        <f>O147*H147</f>
        <v>0</v>
      </c>
      <c r="Q147" s="197">
        <v>0</v>
      </c>
      <c r="R147" s="197">
        <f>Q147*H147</f>
        <v>0</v>
      </c>
      <c r="S147" s="197">
        <v>0.20499999999999999</v>
      </c>
      <c r="T147" s="198">
        <f>S147*H147</f>
        <v>5.7399999999999993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215</v>
      </c>
      <c r="AT147" s="199" t="s">
        <v>211</v>
      </c>
      <c r="AU147" s="199" t="s">
        <v>85</v>
      </c>
      <c r="AY147" s="17" t="s">
        <v>209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7" t="s">
        <v>83</v>
      </c>
      <c r="BK147" s="200">
        <f>ROUND(I147*H147,2)</f>
        <v>0</v>
      </c>
      <c r="BL147" s="17" t="s">
        <v>215</v>
      </c>
      <c r="BM147" s="199" t="s">
        <v>258</v>
      </c>
    </row>
    <row r="148" spans="1:65" s="2" customFormat="1" ht="16.5" customHeight="1">
      <c r="A148" s="34"/>
      <c r="B148" s="35"/>
      <c r="C148" s="188" t="s">
        <v>259</v>
      </c>
      <c r="D148" s="188" t="s">
        <v>211</v>
      </c>
      <c r="E148" s="189" t="s">
        <v>260</v>
      </c>
      <c r="F148" s="190" t="s">
        <v>261</v>
      </c>
      <c r="G148" s="191" t="s">
        <v>106</v>
      </c>
      <c r="H148" s="192">
        <v>18</v>
      </c>
      <c r="I148" s="193"/>
      <c r="J148" s="194">
        <f>ROUND(I148*H148,2)</f>
        <v>0</v>
      </c>
      <c r="K148" s="190" t="s">
        <v>214</v>
      </c>
      <c r="L148" s="39"/>
      <c r="M148" s="195" t="s">
        <v>1</v>
      </c>
      <c r="N148" s="196" t="s">
        <v>40</v>
      </c>
      <c r="O148" s="71"/>
      <c r="P148" s="197">
        <f>O148*H148</f>
        <v>0</v>
      </c>
      <c r="Q148" s="197">
        <v>0</v>
      </c>
      <c r="R148" s="197">
        <f>Q148*H148</f>
        <v>0</v>
      </c>
      <c r="S148" s="197">
        <v>0.04</v>
      </c>
      <c r="T148" s="198">
        <f>S148*H148</f>
        <v>0.72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215</v>
      </c>
      <c r="AT148" s="199" t="s">
        <v>211</v>
      </c>
      <c r="AU148" s="199" t="s">
        <v>85</v>
      </c>
      <c r="AY148" s="17" t="s">
        <v>209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83</v>
      </c>
      <c r="BK148" s="200">
        <f>ROUND(I148*H148,2)</f>
        <v>0</v>
      </c>
      <c r="BL148" s="17" t="s">
        <v>215</v>
      </c>
      <c r="BM148" s="199" t="s">
        <v>262</v>
      </c>
    </row>
    <row r="149" spans="1:65" s="2" customFormat="1" ht="24.2" customHeight="1">
      <c r="A149" s="34"/>
      <c r="B149" s="35"/>
      <c r="C149" s="188" t="s">
        <v>263</v>
      </c>
      <c r="D149" s="188" t="s">
        <v>211</v>
      </c>
      <c r="E149" s="189" t="s">
        <v>264</v>
      </c>
      <c r="F149" s="190" t="s">
        <v>265</v>
      </c>
      <c r="G149" s="191" t="s">
        <v>137</v>
      </c>
      <c r="H149" s="192">
        <v>210.625</v>
      </c>
      <c r="I149" s="193"/>
      <c r="J149" s="194">
        <f>ROUND(I149*H149,2)</f>
        <v>0</v>
      </c>
      <c r="K149" s="190" t="s">
        <v>214</v>
      </c>
      <c r="L149" s="39"/>
      <c r="M149" s="195" t="s">
        <v>1</v>
      </c>
      <c r="N149" s="196" t="s">
        <v>40</v>
      </c>
      <c r="O149" s="71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215</v>
      </c>
      <c r="AT149" s="199" t="s">
        <v>211</v>
      </c>
      <c r="AU149" s="199" t="s">
        <v>85</v>
      </c>
      <c r="AY149" s="17" t="s">
        <v>209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7" t="s">
        <v>83</v>
      </c>
      <c r="BK149" s="200">
        <f>ROUND(I149*H149,2)</f>
        <v>0</v>
      </c>
      <c r="BL149" s="17" t="s">
        <v>215</v>
      </c>
      <c r="BM149" s="199" t="s">
        <v>266</v>
      </c>
    </row>
    <row r="150" spans="1:65" s="2" customFormat="1" ht="19.5">
      <c r="A150" s="34"/>
      <c r="B150" s="35"/>
      <c r="C150" s="36"/>
      <c r="D150" s="203" t="s">
        <v>267</v>
      </c>
      <c r="E150" s="36"/>
      <c r="F150" s="213" t="s">
        <v>268</v>
      </c>
      <c r="G150" s="36"/>
      <c r="H150" s="36"/>
      <c r="I150" s="214"/>
      <c r="J150" s="36"/>
      <c r="K150" s="36"/>
      <c r="L150" s="39"/>
      <c r="M150" s="215"/>
      <c r="N150" s="216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267</v>
      </c>
      <c r="AU150" s="17" t="s">
        <v>85</v>
      </c>
    </row>
    <row r="151" spans="1:65" s="13" customFormat="1">
      <c r="B151" s="201"/>
      <c r="C151" s="202"/>
      <c r="D151" s="203" t="s">
        <v>226</v>
      </c>
      <c r="E151" s="204" t="s">
        <v>1</v>
      </c>
      <c r="F151" s="205" t="s">
        <v>145</v>
      </c>
      <c r="G151" s="202"/>
      <c r="H151" s="206">
        <v>421.25</v>
      </c>
      <c r="I151" s="207"/>
      <c r="J151" s="202"/>
      <c r="K151" s="202"/>
      <c r="L151" s="208"/>
      <c r="M151" s="209"/>
      <c r="N151" s="210"/>
      <c r="O151" s="210"/>
      <c r="P151" s="210"/>
      <c r="Q151" s="210"/>
      <c r="R151" s="210"/>
      <c r="S151" s="210"/>
      <c r="T151" s="211"/>
      <c r="AT151" s="212" t="s">
        <v>226</v>
      </c>
      <c r="AU151" s="212" t="s">
        <v>85</v>
      </c>
      <c r="AV151" s="13" t="s">
        <v>85</v>
      </c>
      <c r="AW151" s="13" t="s">
        <v>30</v>
      </c>
      <c r="AX151" s="13" t="s">
        <v>83</v>
      </c>
      <c r="AY151" s="212" t="s">
        <v>209</v>
      </c>
    </row>
    <row r="152" spans="1:65" s="13" customFormat="1">
      <c r="B152" s="201"/>
      <c r="C152" s="202"/>
      <c r="D152" s="203" t="s">
        <v>226</v>
      </c>
      <c r="E152" s="202"/>
      <c r="F152" s="205" t="s">
        <v>269</v>
      </c>
      <c r="G152" s="202"/>
      <c r="H152" s="206">
        <v>210.625</v>
      </c>
      <c r="I152" s="207"/>
      <c r="J152" s="202"/>
      <c r="K152" s="202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226</v>
      </c>
      <c r="AU152" s="212" t="s">
        <v>85</v>
      </c>
      <c r="AV152" s="13" t="s">
        <v>85</v>
      </c>
      <c r="AW152" s="13" t="s">
        <v>4</v>
      </c>
      <c r="AX152" s="13" t="s">
        <v>83</v>
      </c>
      <c r="AY152" s="212" t="s">
        <v>209</v>
      </c>
    </row>
    <row r="153" spans="1:65" s="2" customFormat="1" ht="33" customHeight="1">
      <c r="A153" s="34"/>
      <c r="B153" s="35"/>
      <c r="C153" s="188" t="s">
        <v>8</v>
      </c>
      <c r="D153" s="188" t="s">
        <v>211</v>
      </c>
      <c r="E153" s="189" t="s">
        <v>270</v>
      </c>
      <c r="F153" s="190" t="s">
        <v>271</v>
      </c>
      <c r="G153" s="191" t="s">
        <v>137</v>
      </c>
      <c r="H153" s="192">
        <v>38.200000000000003</v>
      </c>
      <c r="I153" s="193"/>
      <c r="J153" s="194">
        <f>ROUND(I153*H153,2)</f>
        <v>0</v>
      </c>
      <c r="K153" s="190" t="s">
        <v>214</v>
      </c>
      <c r="L153" s="39"/>
      <c r="M153" s="195" t="s">
        <v>1</v>
      </c>
      <c r="N153" s="196" t="s">
        <v>40</v>
      </c>
      <c r="O153" s="71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9" t="s">
        <v>215</v>
      </c>
      <c r="AT153" s="199" t="s">
        <v>211</v>
      </c>
      <c r="AU153" s="199" t="s">
        <v>85</v>
      </c>
      <c r="AY153" s="17" t="s">
        <v>209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7" t="s">
        <v>83</v>
      </c>
      <c r="BK153" s="200">
        <f>ROUND(I153*H153,2)</f>
        <v>0</v>
      </c>
      <c r="BL153" s="17" t="s">
        <v>215</v>
      </c>
      <c r="BM153" s="199" t="s">
        <v>272</v>
      </c>
    </row>
    <row r="154" spans="1:65" s="13" customFormat="1">
      <c r="B154" s="201"/>
      <c r="C154" s="202"/>
      <c r="D154" s="203" t="s">
        <v>226</v>
      </c>
      <c r="E154" s="204" t="s">
        <v>1</v>
      </c>
      <c r="F154" s="205" t="s">
        <v>142</v>
      </c>
      <c r="G154" s="202"/>
      <c r="H154" s="206">
        <v>38.200000000000003</v>
      </c>
      <c r="I154" s="207"/>
      <c r="J154" s="202"/>
      <c r="K154" s="202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226</v>
      </c>
      <c r="AU154" s="212" t="s">
        <v>85</v>
      </c>
      <c r="AV154" s="13" t="s">
        <v>85</v>
      </c>
      <c r="AW154" s="13" t="s">
        <v>30</v>
      </c>
      <c r="AX154" s="13" t="s">
        <v>83</v>
      </c>
      <c r="AY154" s="212" t="s">
        <v>209</v>
      </c>
    </row>
    <row r="155" spans="1:65" s="2" customFormat="1" ht="33" customHeight="1">
      <c r="A155" s="34"/>
      <c r="B155" s="35"/>
      <c r="C155" s="188" t="s">
        <v>163</v>
      </c>
      <c r="D155" s="188" t="s">
        <v>211</v>
      </c>
      <c r="E155" s="189" t="s">
        <v>273</v>
      </c>
      <c r="F155" s="190" t="s">
        <v>274</v>
      </c>
      <c r="G155" s="191" t="s">
        <v>137</v>
      </c>
      <c r="H155" s="192">
        <v>421.25</v>
      </c>
      <c r="I155" s="193"/>
      <c r="J155" s="194">
        <f>ROUND(I155*H155,2)</f>
        <v>0</v>
      </c>
      <c r="K155" s="190" t="s">
        <v>214</v>
      </c>
      <c r="L155" s="39"/>
      <c r="M155" s="195" t="s">
        <v>1</v>
      </c>
      <c r="N155" s="196" t="s">
        <v>40</v>
      </c>
      <c r="O155" s="71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215</v>
      </c>
      <c r="AT155" s="199" t="s">
        <v>211</v>
      </c>
      <c r="AU155" s="199" t="s">
        <v>85</v>
      </c>
      <c r="AY155" s="17" t="s">
        <v>209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7" t="s">
        <v>83</v>
      </c>
      <c r="BK155" s="200">
        <f>ROUND(I155*H155,2)</f>
        <v>0</v>
      </c>
      <c r="BL155" s="17" t="s">
        <v>215</v>
      </c>
      <c r="BM155" s="199" t="s">
        <v>275</v>
      </c>
    </row>
    <row r="156" spans="1:65" s="13" customFormat="1">
      <c r="B156" s="201"/>
      <c r="C156" s="202"/>
      <c r="D156" s="203" t="s">
        <v>226</v>
      </c>
      <c r="E156" s="204" t="s">
        <v>1</v>
      </c>
      <c r="F156" s="205" t="s">
        <v>145</v>
      </c>
      <c r="G156" s="202"/>
      <c r="H156" s="206">
        <v>421.25</v>
      </c>
      <c r="I156" s="207"/>
      <c r="J156" s="202"/>
      <c r="K156" s="202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226</v>
      </c>
      <c r="AU156" s="212" t="s">
        <v>85</v>
      </c>
      <c r="AV156" s="13" t="s">
        <v>85</v>
      </c>
      <c r="AW156" s="13" t="s">
        <v>30</v>
      </c>
      <c r="AX156" s="13" t="s">
        <v>83</v>
      </c>
      <c r="AY156" s="212" t="s">
        <v>209</v>
      </c>
    </row>
    <row r="157" spans="1:65" s="2" customFormat="1" ht="24.2" customHeight="1">
      <c r="A157" s="34"/>
      <c r="B157" s="35"/>
      <c r="C157" s="188" t="s">
        <v>276</v>
      </c>
      <c r="D157" s="188" t="s">
        <v>211</v>
      </c>
      <c r="E157" s="189" t="s">
        <v>277</v>
      </c>
      <c r="F157" s="190" t="s">
        <v>278</v>
      </c>
      <c r="G157" s="191" t="s">
        <v>137</v>
      </c>
      <c r="H157" s="192">
        <v>8</v>
      </c>
      <c r="I157" s="193"/>
      <c r="J157" s="194">
        <f>ROUND(I157*H157,2)</f>
        <v>0</v>
      </c>
      <c r="K157" s="190" t="s">
        <v>214</v>
      </c>
      <c r="L157" s="39"/>
      <c r="M157" s="195" t="s">
        <v>1</v>
      </c>
      <c r="N157" s="196" t="s">
        <v>40</v>
      </c>
      <c r="O157" s="71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9" t="s">
        <v>215</v>
      </c>
      <c r="AT157" s="199" t="s">
        <v>211</v>
      </c>
      <c r="AU157" s="199" t="s">
        <v>85</v>
      </c>
      <c r="AY157" s="17" t="s">
        <v>209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7" t="s">
        <v>83</v>
      </c>
      <c r="BK157" s="200">
        <f>ROUND(I157*H157,2)</f>
        <v>0</v>
      </c>
      <c r="BL157" s="17" t="s">
        <v>215</v>
      </c>
      <c r="BM157" s="199" t="s">
        <v>279</v>
      </c>
    </row>
    <row r="158" spans="1:65" s="13" customFormat="1">
      <c r="B158" s="201"/>
      <c r="C158" s="202"/>
      <c r="D158" s="203" t="s">
        <v>226</v>
      </c>
      <c r="E158" s="204" t="s">
        <v>1</v>
      </c>
      <c r="F158" s="205" t="s">
        <v>280</v>
      </c>
      <c r="G158" s="202"/>
      <c r="H158" s="206">
        <v>8</v>
      </c>
      <c r="I158" s="207"/>
      <c r="J158" s="202"/>
      <c r="K158" s="202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226</v>
      </c>
      <c r="AU158" s="212" t="s">
        <v>85</v>
      </c>
      <c r="AV158" s="13" t="s">
        <v>85</v>
      </c>
      <c r="AW158" s="13" t="s">
        <v>30</v>
      </c>
      <c r="AX158" s="13" t="s">
        <v>83</v>
      </c>
      <c r="AY158" s="212" t="s">
        <v>209</v>
      </c>
    </row>
    <row r="159" spans="1:65" s="2" customFormat="1" ht="33" customHeight="1">
      <c r="A159" s="34"/>
      <c r="B159" s="35"/>
      <c r="C159" s="188" t="s">
        <v>281</v>
      </c>
      <c r="D159" s="188" t="s">
        <v>211</v>
      </c>
      <c r="E159" s="189" t="s">
        <v>282</v>
      </c>
      <c r="F159" s="190" t="s">
        <v>283</v>
      </c>
      <c r="G159" s="191" t="s">
        <v>137</v>
      </c>
      <c r="H159" s="192">
        <v>23.04</v>
      </c>
      <c r="I159" s="193"/>
      <c r="J159" s="194">
        <f>ROUND(I159*H159,2)</f>
        <v>0</v>
      </c>
      <c r="K159" s="190" t="s">
        <v>214</v>
      </c>
      <c r="L159" s="39"/>
      <c r="M159" s="195" t="s">
        <v>1</v>
      </c>
      <c r="N159" s="196" t="s">
        <v>40</v>
      </c>
      <c r="O159" s="71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215</v>
      </c>
      <c r="AT159" s="199" t="s">
        <v>211</v>
      </c>
      <c r="AU159" s="199" t="s">
        <v>85</v>
      </c>
      <c r="AY159" s="17" t="s">
        <v>209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7" t="s">
        <v>83</v>
      </c>
      <c r="BK159" s="200">
        <f>ROUND(I159*H159,2)</f>
        <v>0</v>
      </c>
      <c r="BL159" s="17" t="s">
        <v>215</v>
      </c>
      <c r="BM159" s="199" t="s">
        <v>284</v>
      </c>
    </row>
    <row r="160" spans="1:65" s="13" customFormat="1">
      <c r="B160" s="201"/>
      <c r="C160" s="202"/>
      <c r="D160" s="203" t="s">
        <v>226</v>
      </c>
      <c r="E160" s="204" t="s">
        <v>1</v>
      </c>
      <c r="F160" s="205" t="s">
        <v>152</v>
      </c>
      <c r="G160" s="202"/>
      <c r="H160" s="206">
        <v>23.04</v>
      </c>
      <c r="I160" s="207"/>
      <c r="J160" s="202"/>
      <c r="K160" s="202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226</v>
      </c>
      <c r="AU160" s="212" t="s">
        <v>85</v>
      </c>
      <c r="AV160" s="13" t="s">
        <v>85</v>
      </c>
      <c r="AW160" s="13" t="s">
        <v>30</v>
      </c>
      <c r="AX160" s="13" t="s">
        <v>83</v>
      </c>
      <c r="AY160" s="212" t="s">
        <v>209</v>
      </c>
    </row>
    <row r="161" spans="1:65" s="2" customFormat="1" ht="33" customHeight="1">
      <c r="A161" s="34"/>
      <c r="B161" s="35"/>
      <c r="C161" s="188" t="s">
        <v>285</v>
      </c>
      <c r="D161" s="188" t="s">
        <v>211</v>
      </c>
      <c r="E161" s="189" t="s">
        <v>286</v>
      </c>
      <c r="F161" s="190" t="s">
        <v>287</v>
      </c>
      <c r="G161" s="191" t="s">
        <v>137</v>
      </c>
      <c r="H161" s="192">
        <v>38.200000000000003</v>
      </c>
      <c r="I161" s="193"/>
      <c r="J161" s="194">
        <f>ROUND(I161*H161,2)</f>
        <v>0</v>
      </c>
      <c r="K161" s="190" t="s">
        <v>214</v>
      </c>
      <c r="L161" s="39"/>
      <c r="M161" s="195" t="s">
        <v>1</v>
      </c>
      <c r="N161" s="196" t="s">
        <v>40</v>
      </c>
      <c r="O161" s="71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215</v>
      </c>
      <c r="AT161" s="199" t="s">
        <v>211</v>
      </c>
      <c r="AU161" s="199" t="s">
        <v>85</v>
      </c>
      <c r="AY161" s="17" t="s">
        <v>209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7" t="s">
        <v>83</v>
      </c>
      <c r="BK161" s="200">
        <f>ROUND(I161*H161,2)</f>
        <v>0</v>
      </c>
      <c r="BL161" s="17" t="s">
        <v>215</v>
      </c>
      <c r="BM161" s="199" t="s">
        <v>288</v>
      </c>
    </row>
    <row r="162" spans="1:65" s="13" customFormat="1">
      <c r="B162" s="201"/>
      <c r="C162" s="202"/>
      <c r="D162" s="203" t="s">
        <v>226</v>
      </c>
      <c r="E162" s="204" t="s">
        <v>148</v>
      </c>
      <c r="F162" s="205" t="s">
        <v>142</v>
      </c>
      <c r="G162" s="202"/>
      <c r="H162" s="206">
        <v>38.200000000000003</v>
      </c>
      <c r="I162" s="207"/>
      <c r="J162" s="202"/>
      <c r="K162" s="202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226</v>
      </c>
      <c r="AU162" s="212" t="s">
        <v>85</v>
      </c>
      <c r="AV162" s="13" t="s">
        <v>85</v>
      </c>
      <c r="AW162" s="13" t="s">
        <v>30</v>
      </c>
      <c r="AX162" s="13" t="s">
        <v>83</v>
      </c>
      <c r="AY162" s="212" t="s">
        <v>209</v>
      </c>
    </row>
    <row r="163" spans="1:65" s="2" customFormat="1" ht="33" customHeight="1">
      <c r="A163" s="34"/>
      <c r="B163" s="35"/>
      <c r="C163" s="188" t="s">
        <v>289</v>
      </c>
      <c r="D163" s="188" t="s">
        <v>211</v>
      </c>
      <c r="E163" s="189" t="s">
        <v>290</v>
      </c>
      <c r="F163" s="190" t="s">
        <v>291</v>
      </c>
      <c r="G163" s="191" t="s">
        <v>137</v>
      </c>
      <c r="H163" s="192">
        <v>444.29</v>
      </c>
      <c r="I163" s="193"/>
      <c r="J163" s="194">
        <f>ROUND(I163*H163,2)</f>
        <v>0</v>
      </c>
      <c r="K163" s="190" t="s">
        <v>214</v>
      </c>
      <c r="L163" s="39"/>
      <c r="M163" s="195" t="s">
        <v>1</v>
      </c>
      <c r="N163" s="196" t="s">
        <v>40</v>
      </c>
      <c r="O163" s="71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9" t="s">
        <v>215</v>
      </c>
      <c r="AT163" s="199" t="s">
        <v>211</v>
      </c>
      <c r="AU163" s="199" t="s">
        <v>85</v>
      </c>
      <c r="AY163" s="17" t="s">
        <v>209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7" t="s">
        <v>83</v>
      </c>
      <c r="BK163" s="200">
        <f>ROUND(I163*H163,2)</f>
        <v>0</v>
      </c>
      <c r="BL163" s="17" t="s">
        <v>215</v>
      </c>
      <c r="BM163" s="199" t="s">
        <v>292</v>
      </c>
    </row>
    <row r="164" spans="1:65" s="13" customFormat="1">
      <c r="B164" s="201"/>
      <c r="C164" s="202"/>
      <c r="D164" s="203" t="s">
        <v>226</v>
      </c>
      <c r="E164" s="204" t="s">
        <v>150</v>
      </c>
      <c r="F164" s="205" t="s">
        <v>293</v>
      </c>
      <c r="G164" s="202"/>
      <c r="H164" s="206">
        <v>444.29</v>
      </c>
      <c r="I164" s="207"/>
      <c r="J164" s="202"/>
      <c r="K164" s="202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226</v>
      </c>
      <c r="AU164" s="212" t="s">
        <v>85</v>
      </c>
      <c r="AV164" s="13" t="s">
        <v>85</v>
      </c>
      <c r="AW164" s="13" t="s">
        <v>30</v>
      </c>
      <c r="AX164" s="13" t="s">
        <v>83</v>
      </c>
      <c r="AY164" s="212" t="s">
        <v>209</v>
      </c>
    </row>
    <row r="165" spans="1:65" s="2" customFormat="1" ht="33" customHeight="1">
      <c r="A165" s="34"/>
      <c r="B165" s="35"/>
      <c r="C165" s="188" t="s">
        <v>7</v>
      </c>
      <c r="D165" s="188" t="s">
        <v>211</v>
      </c>
      <c r="E165" s="189" t="s">
        <v>294</v>
      </c>
      <c r="F165" s="190" t="s">
        <v>295</v>
      </c>
      <c r="G165" s="191" t="s">
        <v>296</v>
      </c>
      <c r="H165" s="192">
        <v>844.35799999999995</v>
      </c>
      <c r="I165" s="193"/>
      <c r="J165" s="194">
        <f>ROUND(I165*H165,2)</f>
        <v>0</v>
      </c>
      <c r="K165" s="190" t="s">
        <v>214</v>
      </c>
      <c r="L165" s="39"/>
      <c r="M165" s="195" t="s">
        <v>1</v>
      </c>
      <c r="N165" s="196" t="s">
        <v>40</v>
      </c>
      <c r="O165" s="71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9" t="s">
        <v>215</v>
      </c>
      <c r="AT165" s="199" t="s">
        <v>211</v>
      </c>
      <c r="AU165" s="199" t="s">
        <v>85</v>
      </c>
      <c r="AY165" s="17" t="s">
        <v>209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7" t="s">
        <v>83</v>
      </c>
      <c r="BK165" s="200">
        <f>ROUND(I165*H165,2)</f>
        <v>0</v>
      </c>
      <c r="BL165" s="17" t="s">
        <v>215</v>
      </c>
      <c r="BM165" s="199" t="s">
        <v>297</v>
      </c>
    </row>
    <row r="166" spans="1:65" s="2" customFormat="1" ht="29.25">
      <c r="A166" s="34"/>
      <c r="B166" s="35"/>
      <c r="C166" s="36"/>
      <c r="D166" s="203" t="s">
        <v>267</v>
      </c>
      <c r="E166" s="36"/>
      <c r="F166" s="213" t="s">
        <v>298</v>
      </c>
      <c r="G166" s="36"/>
      <c r="H166" s="36"/>
      <c r="I166" s="214"/>
      <c r="J166" s="36"/>
      <c r="K166" s="36"/>
      <c r="L166" s="39"/>
      <c r="M166" s="215"/>
      <c r="N166" s="216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267</v>
      </c>
      <c r="AU166" s="17" t="s">
        <v>85</v>
      </c>
    </row>
    <row r="167" spans="1:65" s="13" customFormat="1">
      <c r="B167" s="201"/>
      <c r="C167" s="202"/>
      <c r="D167" s="203" t="s">
        <v>226</v>
      </c>
      <c r="E167" s="204" t="s">
        <v>1</v>
      </c>
      <c r="F167" s="205" t="s">
        <v>299</v>
      </c>
      <c r="G167" s="202"/>
      <c r="H167" s="206">
        <v>482.49</v>
      </c>
      <c r="I167" s="207"/>
      <c r="J167" s="202"/>
      <c r="K167" s="202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226</v>
      </c>
      <c r="AU167" s="212" t="s">
        <v>85</v>
      </c>
      <c r="AV167" s="13" t="s">
        <v>85</v>
      </c>
      <c r="AW167" s="13" t="s">
        <v>30</v>
      </c>
      <c r="AX167" s="13" t="s">
        <v>83</v>
      </c>
      <c r="AY167" s="212" t="s">
        <v>209</v>
      </c>
    </row>
    <row r="168" spans="1:65" s="13" customFormat="1">
      <c r="B168" s="201"/>
      <c r="C168" s="202"/>
      <c r="D168" s="203" t="s">
        <v>226</v>
      </c>
      <c r="E168" s="202"/>
      <c r="F168" s="205" t="s">
        <v>300</v>
      </c>
      <c r="G168" s="202"/>
      <c r="H168" s="206">
        <v>844.35799999999995</v>
      </c>
      <c r="I168" s="207"/>
      <c r="J168" s="202"/>
      <c r="K168" s="202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226</v>
      </c>
      <c r="AU168" s="212" t="s">
        <v>85</v>
      </c>
      <c r="AV168" s="13" t="s">
        <v>85</v>
      </c>
      <c r="AW168" s="13" t="s">
        <v>4</v>
      </c>
      <c r="AX168" s="13" t="s">
        <v>83</v>
      </c>
      <c r="AY168" s="212" t="s">
        <v>209</v>
      </c>
    </row>
    <row r="169" spans="1:65" s="2" customFormat="1" ht="16.5" customHeight="1">
      <c r="A169" s="34"/>
      <c r="B169" s="35"/>
      <c r="C169" s="188" t="s">
        <v>172</v>
      </c>
      <c r="D169" s="188" t="s">
        <v>211</v>
      </c>
      <c r="E169" s="189" t="s">
        <v>301</v>
      </c>
      <c r="F169" s="190" t="s">
        <v>302</v>
      </c>
      <c r="G169" s="191" t="s">
        <v>137</v>
      </c>
      <c r="H169" s="192">
        <v>482.49</v>
      </c>
      <c r="I169" s="193"/>
      <c r="J169" s="194">
        <f>ROUND(I169*H169,2)</f>
        <v>0</v>
      </c>
      <c r="K169" s="190" t="s">
        <v>214</v>
      </c>
      <c r="L169" s="39"/>
      <c r="M169" s="195" t="s">
        <v>1</v>
      </c>
      <c r="N169" s="196" t="s">
        <v>40</v>
      </c>
      <c r="O169" s="71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9" t="s">
        <v>215</v>
      </c>
      <c r="AT169" s="199" t="s">
        <v>211</v>
      </c>
      <c r="AU169" s="199" t="s">
        <v>85</v>
      </c>
      <c r="AY169" s="17" t="s">
        <v>209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7" t="s">
        <v>83</v>
      </c>
      <c r="BK169" s="200">
        <f>ROUND(I169*H169,2)</f>
        <v>0</v>
      </c>
      <c r="BL169" s="17" t="s">
        <v>215</v>
      </c>
      <c r="BM169" s="199" t="s">
        <v>303</v>
      </c>
    </row>
    <row r="170" spans="1:65" s="13" customFormat="1">
      <c r="B170" s="201"/>
      <c r="C170" s="202"/>
      <c r="D170" s="203" t="s">
        <v>226</v>
      </c>
      <c r="E170" s="204" t="s">
        <v>1</v>
      </c>
      <c r="F170" s="205" t="s">
        <v>299</v>
      </c>
      <c r="G170" s="202"/>
      <c r="H170" s="206">
        <v>482.49</v>
      </c>
      <c r="I170" s="207"/>
      <c r="J170" s="202"/>
      <c r="K170" s="202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226</v>
      </c>
      <c r="AU170" s="212" t="s">
        <v>85</v>
      </c>
      <c r="AV170" s="13" t="s">
        <v>85</v>
      </c>
      <c r="AW170" s="13" t="s">
        <v>30</v>
      </c>
      <c r="AX170" s="13" t="s">
        <v>83</v>
      </c>
      <c r="AY170" s="212" t="s">
        <v>209</v>
      </c>
    </row>
    <row r="171" spans="1:65" s="2" customFormat="1" ht="24.2" customHeight="1">
      <c r="A171" s="34"/>
      <c r="B171" s="35"/>
      <c r="C171" s="188" t="s">
        <v>304</v>
      </c>
      <c r="D171" s="188" t="s">
        <v>211</v>
      </c>
      <c r="E171" s="189" t="s">
        <v>305</v>
      </c>
      <c r="F171" s="190" t="s">
        <v>306</v>
      </c>
      <c r="G171" s="191" t="s">
        <v>137</v>
      </c>
      <c r="H171" s="192">
        <v>20.832000000000001</v>
      </c>
      <c r="I171" s="193"/>
      <c r="J171" s="194">
        <f>ROUND(I171*H171,2)</f>
        <v>0</v>
      </c>
      <c r="K171" s="190" t="s">
        <v>214</v>
      </c>
      <c r="L171" s="39"/>
      <c r="M171" s="195" t="s">
        <v>1</v>
      </c>
      <c r="N171" s="196" t="s">
        <v>40</v>
      </c>
      <c r="O171" s="71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9" t="s">
        <v>215</v>
      </c>
      <c r="AT171" s="199" t="s">
        <v>211</v>
      </c>
      <c r="AU171" s="199" t="s">
        <v>85</v>
      </c>
      <c r="AY171" s="17" t="s">
        <v>209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7" t="s">
        <v>83</v>
      </c>
      <c r="BK171" s="200">
        <f>ROUND(I171*H171,2)</f>
        <v>0</v>
      </c>
      <c r="BL171" s="17" t="s">
        <v>215</v>
      </c>
      <c r="BM171" s="199" t="s">
        <v>307</v>
      </c>
    </row>
    <row r="172" spans="1:65" s="2" customFormat="1" ht="19.5">
      <c r="A172" s="34"/>
      <c r="B172" s="35"/>
      <c r="C172" s="36"/>
      <c r="D172" s="203" t="s">
        <v>267</v>
      </c>
      <c r="E172" s="36"/>
      <c r="F172" s="213" t="s">
        <v>308</v>
      </c>
      <c r="G172" s="36"/>
      <c r="H172" s="36"/>
      <c r="I172" s="214"/>
      <c r="J172" s="36"/>
      <c r="K172" s="36"/>
      <c r="L172" s="39"/>
      <c r="M172" s="215"/>
      <c r="N172" s="216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267</v>
      </c>
      <c r="AU172" s="17" t="s">
        <v>85</v>
      </c>
    </row>
    <row r="173" spans="1:65" s="13" customFormat="1">
      <c r="B173" s="201"/>
      <c r="C173" s="202"/>
      <c r="D173" s="203" t="s">
        <v>226</v>
      </c>
      <c r="E173" s="204" t="s">
        <v>1</v>
      </c>
      <c r="F173" s="205" t="s">
        <v>309</v>
      </c>
      <c r="G173" s="202"/>
      <c r="H173" s="206">
        <v>23.04</v>
      </c>
      <c r="I173" s="207"/>
      <c r="J173" s="202"/>
      <c r="K173" s="202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226</v>
      </c>
      <c r="AU173" s="212" t="s">
        <v>85</v>
      </c>
      <c r="AV173" s="13" t="s">
        <v>85</v>
      </c>
      <c r="AW173" s="13" t="s">
        <v>30</v>
      </c>
      <c r="AX173" s="13" t="s">
        <v>75</v>
      </c>
      <c r="AY173" s="212" t="s">
        <v>209</v>
      </c>
    </row>
    <row r="174" spans="1:65" s="13" customFormat="1">
      <c r="B174" s="201"/>
      <c r="C174" s="202"/>
      <c r="D174" s="203" t="s">
        <v>226</v>
      </c>
      <c r="E174" s="204" t="s">
        <v>1</v>
      </c>
      <c r="F174" s="205" t="s">
        <v>310</v>
      </c>
      <c r="G174" s="202"/>
      <c r="H174" s="206">
        <v>3</v>
      </c>
      <c r="I174" s="207"/>
      <c r="J174" s="202"/>
      <c r="K174" s="202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226</v>
      </c>
      <c r="AU174" s="212" t="s">
        <v>85</v>
      </c>
      <c r="AV174" s="13" t="s">
        <v>85</v>
      </c>
      <c r="AW174" s="13" t="s">
        <v>30</v>
      </c>
      <c r="AX174" s="13" t="s">
        <v>75</v>
      </c>
      <c r="AY174" s="212" t="s">
        <v>209</v>
      </c>
    </row>
    <row r="175" spans="1:65" s="14" customFormat="1">
      <c r="B175" s="217"/>
      <c r="C175" s="218"/>
      <c r="D175" s="203" t="s">
        <v>226</v>
      </c>
      <c r="E175" s="219" t="s">
        <v>175</v>
      </c>
      <c r="F175" s="220" t="s">
        <v>311</v>
      </c>
      <c r="G175" s="218"/>
      <c r="H175" s="221">
        <v>26.04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226</v>
      </c>
      <c r="AU175" s="227" t="s">
        <v>85</v>
      </c>
      <c r="AV175" s="14" t="s">
        <v>215</v>
      </c>
      <c r="AW175" s="14" t="s">
        <v>30</v>
      </c>
      <c r="AX175" s="14" t="s">
        <v>83</v>
      </c>
      <c r="AY175" s="227" t="s">
        <v>209</v>
      </c>
    </row>
    <row r="176" spans="1:65" s="13" customFormat="1">
      <c r="B176" s="201"/>
      <c r="C176" s="202"/>
      <c r="D176" s="203" t="s">
        <v>226</v>
      </c>
      <c r="E176" s="202"/>
      <c r="F176" s="205" t="s">
        <v>312</v>
      </c>
      <c r="G176" s="202"/>
      <c r="H176" s="206">
        <v>20.832000000000001</v>
      </c>
      <c r="I176" s="207"/>
      <c r="J176" s="202"/>
      <c r="K176" s="202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226</v>
      </c>
      <c r="AU176" s="212" t="s">
        <v>85</v>
      </c>
      <c r="AV176" s="13" t="s">
        <v>85</v>
      </c>
      <c r="AW176" s="13" t="s">
        <v>4</v>
      </c>
      <c r="AX176" s="13" t="s">
        <v>83</v>
      </c>
      <c r="AY176" s="212" t="s">
        <v>209</v>
      </c>
    </row>
    <row r="177" spans="1:65" s="2" customFormat="1" ht="24.2" customHeight="1">
      <c r="A177" s="34"/>
      <c r="B177" s="35"/>
      <c r="C177" s="188" t="s">
        <v>313</v>
      </c>
      <c r="D177" s="188" t="s">
        <v>211</v>
      </c>
      <c r="E177" s="189" t="s">
        <v>314</v>
      </c>
      <c r="F177" s="190" t="s">
        <v>315</v>
      </c>
      <c r="G177" s="191" t="s">
        <v>137</v>
      </c>
      <c r="H177" s="192">
        <v>3.84</v>
      </c>
      <c r="I177" s="193"/>
      <c r="J177" s="194">
        <f>ROUND(I177*H177,2)</f>
        <v>0</v>
      </c>
      <c r="K177" s="190" t="s">
        <v>214</v>
      </c>
      <c r="L177" s="39"/>
      <c r="M177" s="195" t="s">
        <v>1</v>
      </c>
      <c r="N177" s="196" t="s">
        <v>40</v>
      </c>
      <c r="O177" s="71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9" t="s">
        <v>215</v>
      </c>
      <c r="AT177" s="199" t="s">
        <v>211</v>
      </c>
      <c r="AU177" s="199" t="s">
        <v>85</v>
      </c>
      <c r="AY177" s="17" t="s">
        <v>209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7" t="s">
        <v>83</v>
      </c>
      <c r="BK177" s="200">
        <f>ROUND(I177*H177,2)</f>
        <v>0</v>
      </c>
      <c r="BL177" s="17" t="s">
        <v>215</v>
      </c>
      <c r="BM177" s="199" t="s">
        <v>316</v>
      </c>
    </row>
    <row r="178" spans="1:65" s="13" customFormat="1">
      <c r="B178" s="201"/>
      <c r="C178" s="202"/>
      <c r="D178" s="203" t="s">
        <v>226</v>
      </c>
      <c r="E178" s="204" t="s">
        <v>135</v>
      </c>
      <c r="F178" s="205" t="s">
        <v>317</v>
      </c>
      <c r="G178" s="202"/>
      <c r="H178" s="206">
        <v>3.84</v>
      </c>
      <c r="I178" s="207"/>
      <c r="J178" s="202"/>
      <c r="K178" s="202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226</v>
      </c>
      <c r="AU178" s="212" t="s">
        <v>85</v>
      </c>
      <c r="AV178" s="13" t="s">
        <v>85</v>
      </c>
      <c r="AW178" s="13" t="s">
        <v>30</v>
      </c>
      <c r="AX178" s="13" t="s">
        <v>83</v>
      </c>
      <c r="AY178" s="212" t="s">
        <v>209</v>
      </c>
    </row>
    <row r="179" spans="1:65" s="2" customFormat="1" ht="16.5" customHeight="1">
      <c r="A179" s="34"/>
      <c r="B179" s="35"/>
      <c r="C179" s="228" t="s">
        <v>318</v>
      </c>
      <c r="D179" s="228" t="s">
        <v>319</v>
      </c>
      <c r="E179" s="229" t="s">
        <v>320</v>
      </c>
      <c r="F179" s="230" t="s">
        <v>321</v>
      </c>
      <c r="G179" s="231" t="s">
        <v>296</v>
      </c>
      <c r="H179" s="232">
        <v>41.832000000000001</v>
      </c>
      <c r="I179" s="233"/>
      <c r="J179" s="234">
        <f>ROUND(I179*H179,2)</f>
        <v>0</v>
      </c>
      <c r="K179" s="230" t="s">
        <v>214</v>
      </c>
      <c r="L179" s="235"/>
      <c r="M179" s="236" t="s">
        <v>1</v>
      </c>
      <c r="N179" s="237" t="s">
        <v>40</v>
      </c>
      <c r="O179" s="71"/>
      <c r="P179" s="197">
        <f>O179*H179</f>
        <v>0</v>
      </c>
      <c r="Q179" s="197">
        <v>1</v>
      </c>
      <c r="R179" s="197">
        <f>Q179*H179</f>
        <v>41.832000000000001</v>
      </c>
      <c r="S179" s="197">
        <v>0</v>
      </c>
      <c r="T179" s="19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9" t="s">
        <v>240</v>
      </c>
      <c r="AT179" s="199" t="s">
        <v>319</v>
      </c>
      <c r="AU179" s="199" t="s">
        <v>85</v>
      </c>
      <c r="AY179" s="17" t="s">
        <v>209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7" t="s">
        <v>83</v>
      </c>
      <c r="BK179" s="200">
        <f>ROUND(I179*H179,2)</f>
        <v>0</v>
      </c>
      <c r="BL179" s="17" t="s">
        <v>215</v>
      </c>
      <c r="BM179" s="199" t="s">
        <v>322</v>
      </c>
    </row>
    <row r="180" spans="1:65" s="2" customFormat="1" ht="29.25">
      <c r="A180" s="34"/>
      <c r="B180" s="35"/>
      <c r="C180" s="36"/>
      <c r="D180" s="203" t="s">
        <v>267</v>
      </c>
      <c r="E180" s="36"/>
      <c r="F180" s="213" t="s">
        <v>323</v>
      </c>
      <c r="G180" s="36"/>
      <c r="H180" s="36"/>
      <c r="I180" s="214"/>
      <c r="J180" s="36"/>
      <c r="K180" s="36"/>
      <c r="L180" s="39"/>
      <c r="M180" s="215"/>
      <c r="N180" s="216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267</v>
      </c>
      <c r="AU180" s="17" t="s">
        <v>85</v>
      </c>
    </row>
    <row r="181" spans="1:65" s="13" customFormat="1">
      <c r="B181" s="201"/>
      <c r="C181" s="202"/>
      <c r="D181" s="203" t="s">
        <v>226</v>
      </c>
      <c r="E181" s="204" t="s">
        <v>1</v>
      </c>
      <c r="F181" s="205" t="s">
        <v>324</v>
      </c>
      <c r="G181" s="202"/>
      <c r="H181" s="206">
        <v>29.88</v>
      </c>
      <c r="I181" s="207"/>
      <c r="J181" s="202"/>
      <c r="K181" s="202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226</v>
      </c>
      <c r="AU181" s="212" t="s">
        <v>85</v>
      </c>
      <c r="AV181" s="13" t="s">
        <v>85</v>
      </c>
      <c r="AW181" s="13" t="s">
        <v>30</v>
      </c>
      <c r="AX181" s="13" t="s">
        <v>83</v>
      </c>
      <c r="AY181" s="212" t="s">
        <v>209</v>
      </c>
    </row>
    <row r="182" spans="1:65" s="13" customFormat="1">
      <c r="B182" s="201"/>
      <c r="C182" s="202"/>
      <c r="D182" s="203" t="s">
        <v>226</v>
      </c>
      <c r="E182" s="202"/>
      <c r="F182" s="205" t="s">
        <v>325</v>
      </c>
      <c r="G182" s="202"/>
      <c r="H182" s="206">
        <v>41.832000000000001</v>
      </c>
      <c r="I182" s="207"/>
      <c r="J182" s="202"/>
      <c r="K182" s="202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226</v>
      </c>
      <c r="AU182" s="212" t="s">
        <v>85</v>
      </c>
      <c r="AV182" s="13" t="s">
        <v>85</v>
      </c>
      <c r="AW182" s="13" t="s">
        <v>4</v>
      </c>
      <c r="AX182" s="13" t="s">
        <v>83</v>
      </c>
      <c r="AY182" s="212" t="s">
        <v>209</v>
      </c>
    </row>
    <row r="183" spans="1:65" s="2" customFormat="1" ht="21.75" customHeight="1">
      <c r="A183" s="34"/>
      <c r="B183" s="35"/>
      <c r="C183" s="188" t="s">
        <v>326</v>
      </c>
      <c r="D183" s="188" t="s">
        <v>211</v>
      </c>
      <c r="E183" s="189" t="s">
        <v>327</v>
      </c>
      <c r="F183" s="190" t="s">
        <v>328</v>
      </c>
      <c r="G183" s="191" t="s">
        <v>94</v>
      </c>
      <c r="H183" s="192">
        <v>191</v>
      </c>
      <c r="I183" s="193"/>
      <c r="J183" s="194">
        <f>ROUND(I183*H183,2)</f>
        <v>0</v>
      </c>
      <c r="K183" s="190" t="s">
        <v>214</v>
      </c>
      <c r="L183" s="39"/>
      <c r="M183" s="195" t="s">
        <v>1</v>
      </c>
      <c r="N183" s="196" t="s">
        <v>40</v>
      </c>
      <c r="O183" s="71"/>
      <c r="P183" s="197">
        <f>O183*H183</f>
        <v>0</v>
      </c>
      <c r="Q183" s="197">
        <v>0</v>
      </c>
      <c r="R183" s="197">
        <f>Q183*H183</f>
        <v>0</v>
      </c>
      <c r="S183" s="197">
        <v>0</v>
      </c>
      <c r="T183" s="19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9" t="s">
        <v>215</v>
      </c>
      <c r="AT183" s="199" t="s">
        <v>211</v>
      </c>
      <c r="AU183" s="199" t="s">
        <v>85</v>
      </c>
      <c r="AY183" s="17" t="s">
        <v>209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7" t="s">
        <v>83</v>
      </c>
      <c r="BK183" s="200">
        <f>ROUND(I183*H183,2)</f>
        <v>0</v>
      </c>
      <c r="BL183" s="17" t="s">
        <v>215</v>
      </c>
      <c r="BM183" s="199" t="s">
        <v>329</v>
      </c>
    </row>
    <row r="184" spans="1:65" s="13" customFormat="1">
      <c r="B184" s="201"/>
      <c r="C184" s="202"/>
      <c r="D184" s="203" t="s">
        <v>226</v>
      </c>
      <c r="E184" s="204" t="s">
        <v>1</v>
      </c>
      <c r="F184" s="205" t="s">
        <v>177</v>
      </c>
      <c r="G184" s="202"/>
      <c r="H184" s="206">
        <v>191</v>
      </c>
      <c r="I184" s="207"/>
      <c r="J184" s="202"/>
      <c r="K184" s="202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226</v>
      </c>
      <c r="AU184" s="212" t="s">
        <v>85</v>
      </c>
      <c r="AV184" s="13" t="s">
        <v>85</v>
      </c>
      <c r="AW184" s="13" t="s">
        <v>30</v>
      </c>
      <c r="AX184" s="13" t="s">
        <v>83</v>
      </c>
      <c r="AY184" s="212" t="s">
        <v>209</v>
      </c>
    </row>
    <row r="185" spans="1:65" s="2" customFormat="1" ht="16.5" customHeight="1">
      <c r="A185" s="34"/>
      <c r="B185" s="35"/>
      <c r="C185" s="228" t="s">
        <v>330</v>
      </c>
      <c r="D185" s="228" t="s">
        <v>319</v>
      </c>
      <c r="E185" s="229" t="s">
        <v>331</v>
      </c>
      <c r="F185" s="230" t="s">
        <v>332</v>
      </c>
      <c r="G185" s="231" t="s">
        <v>333</v>
      </c>
      <c r="H185" s="232">
        <v>3.82</v>
      </c>
      <c r="I185" s="233"/>
      <c r="J185" s="234">
        <f>ROUND(I185*H185,2)</f>
        <v>0</v>
      </c>
      <c r="K185" s="230" t="s">
        <v>214</v>
      </c>
      <c r="L185" s="235"/>
      <c r="M185" s="236" t="s">
        <v>1</v>
      </c>
      <c r="N185" s="237" t="s">
        <v>40</v>
      </c>
      <c r="O185" s="71"/>
      <c r="P185" s="197">
        <f>O185*H185</f>
        <v>0</v>
      </c>
      <c r="Q185" s="197">
        <v>1E-3</v>
      </c>
      <c r="R185" s="197">
        <f>Q185*H185</f>
        <v>3.82E-3</v>
      </c>
      <c r="S185" s="197">
        <v>0</v>
      </c>
      <c r="T185" s="19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9" t="s">
        <v>240</v>
      </c>
      <c r="AT185" s="199" t="s">
        <v>319</v>
      </c>
      <c r="AU185" s="199" t="s">
        <v>85</v>
      </c>
      <c r="AY185" s="17" t="s">
        <v>209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7" t="s">
        <v>83</v>
      </c>
      <c r="BK185" s="200">
        <f>ROUND(I185*H185,2)</f>
        <v>0</v>
      </c>
      <c r="BL185" s="17" t="s">
        <v>215</v>
      </c>
      <c r="BM185" s="199" t="s">
        <v>334</v>
      </c>
    </row>
    <row r="186" spans="1:65" s="2" customFormat="1" ht="19.5">
      <c r="A186" s="34"/>
      <c r="B186" s="35"/>
      <c r="C186" s="36"/>
      <c r="D186" s="203" t="s">
        <v>267</v>
      </c>
      <c r="E186" s="36"/>
      <c r="F186" s="213" t="s">
        <v>335</v>
      </c>
      <c r="G186" s="36"/>
      <c r="H186" s="36"/>
      <c r="I186" s="214"/>
      <c r="J186" s="36"/>
      <c r="K186" s="36"/>
      <c r="L186" s="39"/>
      <c r="M186" s="215"/>
      <c r="N186" s="216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267</v>
      </c>
      <c r="AU186" s="17" t="s">
        <v>85</v>
      </c>
    </row>
    <row r="187" spans="1:65" s="13" customFormat="1">
      <c r="B187" s="201"/>
      <c r="C187" s="202"/>
      <c r="D187" s="203" t="s">
        <v>226</v>
      </c>
      <c r="E187" s="204" t="s">
        <v>1</v>
      </c>
      <c r="F187" s="205" t="s">
        <v>177</v>
      </c>
      <c r="G187" s="202"/>
      <c r="H187" s="206">
        <v>191</v>
      </c>
      <c r="I187" s="207"/>
      <c r="J187" s="202"/>
      <c r="K187" s="202"/>
      <c r="L187" s="208"/>
      <c r="M187" s="209"/>
      <c r="N187" s="210"/>
      <c r="O187" s="210"/>
      <c r="P187" s="210"/>
      <c r="Q187" s="210"/>
      <c r="R187" s="210"/>
      <c r="S187" s="210"/>
      <c r="T187" s="211"/>
      <c r="AT187" s="212" t="s">
        <v>226</v>
      </c>
      <c r="AU187" s="212" t="s">
        <v>85</v>
      </c>
      <c r="AV187" s="13" t="s">
        <v>85</v>
      </c>
      <c r="AW187" s="13" t="s">
        <v>30</v>
      </c>
      <c r="AX187" s="13" t="s">
        <v>83</v>
      </c>
      <c r="AY187" s="212" t="s">
        <v>209</v>
      </c>
    </row>
    <row r="188" spans="1:65" s="13" customFormat="1">
      <c r="B188" s="201"/>
      <c r="C188" s="202"/>
      <c r="D188" s="203" t="s">
        <v>226</v>
      </c>
      <c r="E188" s="202"/>
      <c r="F188" s="205" t="s">
        <v>336</v>
      </c>
      <c r="G188" s="202"/>
      <c r="H188" s="206">
        <v>3.82</v>
      </c>
      <c r="I188" s="207"/>
      <c r="J188" s="202"/>
      <c r="K188" s="202"/>
      <c r="L188" s="208"/>
      <c r="M188" s="209"/>
      <c r="N188" s="210"/>
      <c r="O188" s="210"/>
      <c r="P188" s="210"/>
      <c r="Q188" s="210"/>
      <c r="R188" s="210"/>
      <c r="S188" s="210"/>
      <c r="T188" s="211"/>
      <c r="AT188" s="212" t="s">
        <v>226</v>
      </c>
      <c r="AU188" s="212" t="s">
        <v>85</v>
      </c>
      <c r="AV188" s="13" t="s">
        <v>85</v>
      </c>
      <c r="AW188" s="13" t="s">
        <v>4</v>
      </c>
      <c r="AX188" s="13" t="s">
        <v>83</v>
      </c>
      <c r="AY188" s="212" t="s">
        <v>209</v>
      </c>
    </row>
    <row r="189" spans="1:65" s="2" customFormat="1" ht="24.2" customHeight="1">
      <c r="A189" s="34"/>
      <c r="B189" s="35"/>
      <c r="C189" s="188" t="s">
        <v>131</v>
      </c>
      <c r="D189" s="188" t="s">
        <v>211</v>
      </c>
      <c r="E189" s="189" t="s">
        <v>337</v>
      </c>
      <c r="F189" s="190" t="s">
        <v>338</v>
      </c>
      <c r="G189" s="191" t="s">
        <v>94</v>
      </c>
      <c r="H189" s="192">
        <v>191</v>
      </c>
      <c r="I189" s="193"/>
      <c r="J189" s="194">
        <f>ROUND(I189*H189,2)</f>
        <v>0</v>
      </c>
      <c r="K189" s="190" t="s">
        <v>214</v>
      </c>
      <c r="L189" s="39"/>
      <c r="M189" s="195" t="s">
        <v>1</v>
      </c>
      <c r="N189" s="196" t="s">
        <v>40</v>
      </c>
      <c r="O189" s="71"/>
      <c r="P189" s="197">
        <f>O189*H189</f>
        <v>0</v>
      </c>
      <c r="Q189" s="197">
        <v>0</v>
      </c>
      <c r="R189" s="197">
        <f>Q189*H189</f>
        <v>0</v>
      </c>
      <c r="S189" s="197">
        <v>0</v>
      </c>
      <c r="T189" s="19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9" t="s">
        <v>215</v>
      </c>
      <c r="AT189" s="199" t="s">
        <v>211</v>
      </c>
      <c r="AU189" s="199" t="s">
        <v>85</v>
      </c>
      <c r="AY189" s="17" t="s">
        <v>209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7" t="s">
        <v>83</v>
      </c>
      <c r="BK189" s="200">
        <f>ROUND(I189*H189,2)</f>
        <v>0</v>
      </c>
      <c r="BL189" s="17" t="s">
        <v>215</v>
      </c>
      <c r="BM189" s="199" t="s">
        <v>339</v>
      </c>
    </row>
    <row r="190" spans="1:65" s="13" customFormat="1">
      <c r="B190" s="201"/>
      <c r="C190" s="202"/>
      <c r="D190" s="203" t="s">
        <v>226</v>
      </c>
      <c r="E190" s="204" t="s">
        <v>1</v>
      </c>
      <c r="F190" s="205" t="s">
        <v>177</v>
      </c>
      <c r="G190" s="202"/>
      <c r="H190" s="206">
        <v>191</v>
      </c>
      <c r="I190" s="207"/>
      <c r="J190" s="202"/>
      <c r="K190" s="202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226</v>
      </c>
      <c r="AU190" s="212" t="s">
        <v>85</v>
      </c>
      <c r="AV190" s="13" t="s">
        <v>85</v>
      </c>
      <c r="AW190" s="13" t="s">
        <v>30</v>
      </c>
      <c r="AX190" s="13" t="s">
        <v>83</v>
      </c>
      <c r="AY190" s="212" t="s">
        <v>209</v>
      </c>
    </row>
    <row r="191" spans="1:65" s="2" customFormat="1" ht="16.5" customHeight="1">
      <c r="A191" s="34"/>
      <c r="B191" s="35"/>
      <c r="C191" s="228" t="s">
        <v>340</v>
      </c>
      <c r="D191" s="228" t="s">
        <v>319</v>
      </c>
      <c r="E191" s="229" t="s">
        <v>341</v>
      </c>
      <c r="F191" s="230" t="s">
        <v>342</v>
      </c>
      <c r="G191" s="231" t="s">
        <v>296</v>
      </c>
      <c r="H191" s="232">
        <v>66.849999999999994</v>
      </c>
      <c r="I191" s="233"/>
      <c r="J191" s="234">
        <f>ROUND(I191*H191,2)</f>
        <v>0</v>
      </c>
      <c r="K191" s="230" t="s">
        <v>214</v>
      </c>
      <c r="L191" s="235"/>
      <c r="M191" s="236" t="s">
        <v>1</v>
      </c>
      <c r="N191" s="237" t="s">
        <v>40</v>
      </c>
      <c r="O191" s="71"/>
      <c r="P191" s="197">
        <f>O191*H191</f>
        <v>0</v>
      </c>
      <c r="Q191" s="197">
        <v>1</v>
      </c>
      <c r="R191" s="197">
        <f>Q191*H191</f>
        <v>66.849999999999994</v>
      </c>
      <c r="S191" s="197">
        <v>0</v>
      </c>
      <c r="T191" s="19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9" t="s">
        <v>240</v>
      </c>
      <c r="AT191" s="199" t="s">
        <v>319</v>
      </c>
      <c r="AU191" s="199" t="s">
        <v>85</v>
      </c>
      <c r="AY191" s="17" t="s">
        <v>209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7" t="s">
        <v>83</v>
      </c>
      <c r="BK191" s="200">
        <f>ROUND(I191*H191,2)</f>
        <v>0</v>
      </c>
      <c r="BL191" s="17" t="s">
        <v>215</v>
      </c>
      <c r="BM191" s="199" t="s">
        <v>343</v>
      </c>
    </row>
    <row r="192" spans="1:65" s="2" customFormat="1" ht="19.5">
      <c r="A192" s="34"/>
      <c r="B192" s="35"/>
      <c r="C192" s="36"/>
      <c r="D192" s="203" t="s">
        <v>267</v>
      </c>
      <c r="E192" s="36"/>
      <c r="F192" s="213" t="s">
        <v>344</v>
      </c>
      <c r="G192" s="36"/>
      <c r="H192" s="36"/>
      <c r="I192" s="214"/>
      <c r="J192" s="36"/>
      <c r="K192" s="36"/>
      <c r="L192" s="39"/>
      <c r="M192" s="215"/>
      <c r="N192" s="216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267</v>
      </c>
      <c r="AU192" s="17" t="s">
        <v>85</v>
      </c>
    </row>
    <row r="193" spans="1:65" s="13" customFormat="1">
      <c r="B193" s="201"/>
      <c r="C193" s="202"/>
      <c r="D193" s="203" t="s">
        <v>226</v>
      </c>
      <c r="E193" s="204" t="s">
        <v>1</v>
      </c>
      <c r="F193" s="205" t="s">
        <v>345</v>
      </c>
      <c r="G193" s="202"/>
      <c r="H193" s="206">
        <v>38.200000000000003</v>
      </c>
      <c r="I193" s="207"/>
      <c r="J193" s="202"/>
      <c r="K193" s="202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226</v>
      </c>
      <c r="AU193" s="212" t="s">
        <v>85</v>
      </c>
      <c r="AV193" s="13" t="s">
        <v>85</v>
      </c>
      <c r="AW193" s="13" t="s">
        <v>30</v>
      </c>
      <c r="AX193" s="13" t="s">
        <v>83</v>
      </c>
      <c r="AY193" s="212" t="s">
        <v>209</v>
      </c>
    </row>
    <row r="194" spans="1:65" s="13" customFormat="1">
      <c r="B194" s="201"/>
      <c r="C194" s="202"/>
      <c r="D194" s="203" t="s">
        <v>226</v>
      </c>
      <c r="E194" s="202"/>
      <c r="F194" s="205" t="s">
        <v>346</v>
      </c>
      <c r="G194" s="202"/>
      <c r="H194" s="206">
        <v>66.849999999999994</v>
      </c>
      <c r="I194" s="207"/>
      <c r="J194" s="202"/>
      <c r="K194" s="202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226</v>
      </c>
      <c r="AU194" s="212" t="s">
        <v>85</v>
      </c>
      <c r="AV194" s="13" t="s">
        <v>85</v>
      </c>
      <c r="AW194" s="13" t="s">
        <v>4</v>
      </c>
      <c r="AX194" s="13" t="s">
        <v>83</v>
      </c>
      <c r="AY194" s="212" t="s">
        <v>209</v>
      </c>
    </row>
    <row r="195" spans="1:65" s="2" customFormat="1" ht="24.2" customHeight="1">
      <c r="A195" s="34"/>
      <c r="B195" s="35"/>
      <c r="C195" s="188" t="s">
        <v>347</v>
      </c>
      <c r="D195" s="188" t="s">
        <v>211</v>
      </c>
      <c r="E195" s="189" t="s">
        <v>348</v>
      </c>
      <c r="F195" s="190" t="s">
        <v>349</v>
      </c>
      <c r="G195" s="191" t="s">
        <v>94</v>
      </c>
      <c r="H195" s="192">
        <v>191</v>
      </c>
      <c r="I195" s="193"/>
      <c r="J195" s="194">
        <f>ROUND(I195*H195,2)</f>
        <v>0</v>
      </c>
      <c r="K195" s="190" t="s">
        <v>214</v>
      </c>
      <c r="L195" s="39"/>
      <c r="M195" s="195" t="s">
        <v>1</v>
      </c>
      <c r="N195" s="196" t="s">
        <v>40</v>
      </c>
      <c r="O195" s="71"/>
      <c r="P195" s="197">
        <f>O195*H195</f>
        <v>0</v>
      </c>
      <c r="Q195" s="197">
        <v>0</v>
      </c>
      <c r="R195" s="197">
        <f>Q195*H195</f>
        <v>0</v>
      </c>
      <c r="S195" s="197">
        <v>0</v>
      </c>
      <c r="T195" s="19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9" t="s">
        <v>215</v>
      </c>
      <c r="AT195" s="199" t="s">
        <v>211</v>
      </c>
      <c r="AU195" s="199" t="s">
        <v>85</v>
      </c>
      <c r="AY195" s="17" t="s">
        <v>209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7" t="s">
        <v>83</v>
      </c>
      <c r="BK195" s="200">
        <f>ROUND(I195*H195,2)</f>
        <v>0</v>
      </c>
      <c r="BL195" s="17" t="s">
        <v>215</v>
      </c>
      <c r="BM195" s="199" t="s">
        <v>350</v>
      </c>
    </row>
    <row r="196" spans="1:65" s="13" customFormat="1">
      <c r="B196" s="201"/>
      <c r="C196" s="202"/>
      <c r="D196" s="203" t="s">
        <v>226</v>
      </c>
      <c r="E196" s="204" t="s">
        <v>1</v>
      </c>
      <c r="F196" s="205" t="s">
        <v>177</v>
      </c>
      <c r="G196" s="202"/>
      <c r="H196" s="206">
        <v>191</v>
      </c>
      <c r="I196" s="207"/>
      <c r="J196" s="202"/>
      <c r="K196" s="202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226</v>
      </c>
      <c r="AU196" s="212" t="s">
        <v>85</v>
      </c>
      <c r="AV196" s="13" t="s">
        <v>85</v>
      </c>
      <c r="AW196" s="13" t="s">
        <v>30</v>
      </c>
      <c r="AX196" s="13" t="s">
        <v>83</v>
      </c>
      <c r="AY196" s="212" t="s">
        <v>209</v>
      </c>
    </row>
    <row r="197" spans="1:65" s="2" customFormat="1" ht="24.2" customHeight="1">
      <c r="A197" s="34"/>
      <c r="B197" s="35"/>
      <c r="C197" s="188" t="s">
        <v>351</v>
      </c>
      <c r="D197" s="188" t="s">
        <v>211</v>
      </c>
      <c r="E197" s="189" t="s">
        <v>352</v>
      </c>
      <c r="F197" s="190" t="s">
        <v>353</v>
      </c>
      <c r="G197" s="191" t="s">
        <v>94</v>
      </c>
      <c r="H197" s="192">
        <v>4688</v>
      </c>
      <c r="I197" s="193"/>
      <c r="J197" s="194">
        <f>ROUND(I197*H197,2)</f>
        <v>0</v>
      </c>
      <c r="K197" s="190" t="s">
        <v>214</v>
      </c>
      <c r="L197" s="39"/>
      <c r="M197" s="195" t="s">
        <v>1</v>
      </c>
      <c r="N197" s="196" t="s">
        <v>40</v>
      </c>
      <c r="O197" s="71"/>
      <c r="P197" s="197">
        <f>O197*H197</f>
        <v>0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9" t="s">
        <v>215</v>
      </c>
      <c r="AT197" s="199" t="s">
        <v>211</v>
      </c>
      <c r="AU197" s="199" t="s">
        <v>85</v>
      </c>
      <c r="AY197" s="17" t="s">
        <v>209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7" t="s">
        <v>83</v>
      </c>
      <c r="BK197" s="200">
        <f>ROUND(I197*H197,2)</f>
        <v>0</v>
      </c>
      <c r="BL197" s="17" t="s">
        <v>215</v>
      </c>
      <c r="BM197" s="199" t="s">
        <v>354</v>
      </c>
    </row>
    <row r="198" spans="1:65" s="13" customFormat="1">
      <c r="B198" s="201"/>
      <c r="C198" s="202"/>
      <c r="D198" s="203" t="s">
        <v>226</v>
      </c>
      <c r="E198" s="204" t="s">
        <v>1</v>
      </c>
      <c r="F198" s="205" t="s">
        <v>108</v>
      </c>
      <c r="G198" s="202"/>
      <c r="H198" s="206">
        <v>1116</v>
      </c>
      <c r="I198" s="207"/>
      <c r="J198" s="202"/>
      <c r="K198" s="202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226</v>
      </c>
      <c r="AU198" s="212" t="s">
        <v>85</v>
      </c>
      <c r="AV198" s="13" t="s">
        <v>85</v>
      </c>
      <c r="AW198" s="13" t="s">
        <v>30</v>
      </c>
      <c r="AX198" s="13" t="s">
        <v>75</v>
      </c>
      <c r="AY198" s="212" t="s">
        <v>209</v>
      </c>
    </row>
    <row r="199" spans="1:65" s="13" customFormat="1">
      <c r="B199" s="201"/>
      <c r="C199" s="202"/>
      <c r="D199" s="203" t="s">
        <v>226</v>
      </c>
      <c r="E199" s="204" t="s">
        <v>1</v>
      </c>
      <c r="F199" s="205" t="s">
        <v>355</v>
      </c>
      <c r="G199" s="202"/>
      <c r="H199" s="206">
        <v>202</v>
      </c>
      <c r="I199" s="207"/>
      <c r="J199" s="202"/>
      <c r="K199" s="202"/>
      <c r="L199" s="208"/>
      <c r="M199" s="209"/>
      <c r="N199" s="210"/>
      <c r="O199" s="210"/>
      <c r="P199" s="210"/>
      <c r="Q199" s="210"/>
      <c r="R199" s="210"/>
      <c r="S199" s="210"/>
      <c r="T199" s="211"/>
      <c r="AT199" s="212" t="s">
        <v>226</v>
      </c>
      <c r="AU199" s="212" t="s">
        <v>85</v>
      </c>
      <c r="AV199" s="13" t="s">
        <v>85</v>
      </c>
      <c r="AW199" s="13" t="s">
        <v>30</v>
      </c>
      <c r="AX199" s="13" t="s">
        <v>75</v>
      </c>
      <c r="AY199" s="212" t="s">
        <v>209</v>
      </c>
    </row>
    <row r="200" spans="1:65" s="13" customFormat="1">
      <c r="B200" s="201"/>
      <c r="C200" s="202"/>
      <c r="D200" s="203" t="s">
        <v>226</v>
      </c>
      <c r="E200" s="204" t="s">
        <v>1</v>
      </c>
      <c r="F200" s="205" t="s">
        <v>118</v>
      </c>
      <c r="G200" s="202"/>
      <c r="H200" s="206">
        <v>3370</v>
      </c>
      <c r="I200" s="207"/>
      <c r="J200" s="202"/>
      <c r="K200" s="202"/>
      <c r="L200" s="208"/>
      <c r="M200" s="209"/>
      <c r="N200" s="210"/>
      <c r="O200" s="210"/>
      <c r="P200" s="210"/>
      <c r="Q200" s="210"/>
      <c r="R200" s="210"/>
      <c r="S200" s="210"/>
      <c r="T200" s="211"/>
      <c r="AT200" s="212" t="s">
        <v>226</v>
      </c>
      <c r="AU200" s="212" t="s">
        <v>85</v>
      </c>
      <c r="AV200" s="13" t="s">
        <v>85</v>
      </c>
      <c r="AW200" s="13" t="s">
        <v>30</v>
      </c>
      <c r="AX200" s="13" t="s">
        <v>75</v>
      </c>
      <c r="AY200" s="212" t="s">
        <v>209</v>
      </c>
    </row>
    <row r="201" spans="1:65" s="14" customFormat="1">
      <c r="B201" s="217"/>
      <c r="C201" s="218"/>
      <c r="D201" s="203" t="s">
        <v>226</v>
      </c>
      <c r="E201" s="219" t="s">
        <v>1</v>
      </c>
      <c r="F201" s="220" t="s">
        <v>311</v>
      </c>
      <c r="G201" s="218"/>
      <c r="H201" s="221">
        <v>4688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226</v>
      </c>
      <c r="AU201" s="227" t="s">
        <v>85</v>
      </c>
      <c r="AV201" s="14" t="s">
        <v>215</v>
      </c>
      <c r="AW201" s="14" t="s">
        <v>30</v>
      </c>
      <c r="AX201" s="14" t="s">
        <v>83</v>
      </c>
      <c r="AY201" s="227" t="s">
        <v>209</v>
      </c>
    </row>
    <row r="202" spans="1:65" s="12" customFormat="1" ht="22.9" customHeight="1">
      <c r="B202" s="172"/>
      <c r="C202" s="173"/>
      <c r="D202" s="174" t="s">
        <v>74</v>
      </c>
      <c r="E202" s="186" t="s">
        <v>215</v>
      </c>
      <c r="F202" s="186" t="s">
        <v>356</v>
      </c>
      <c r="G202" s="173"/>
      <c r="H202" s="173"/>
      <c r="I202" s="176"/>
      <c r="J202" s="187">
        <f>BK202</f>
        <v>0</v>
      </c>
      <c r="K202" s="173"/>
      <c r="L202" s="178"/>
      <c r="M202" s="179"/>
      <c r="N202" s="180"/>
      <c r="O202" s="180"/>
      <c r="P202" s="181">
        <f>SUM(P203:P204)</f>
        <v>0</v>
      </c>
      <c r="Q202" s="180"/>
      <c r="R202" s="181">
        <f>SUM(R203:R204)</f>
        <v>0</v>
      </c>
      <c r="S202" s="180"/>
      <c r="T202" s="182">
        <f>SUM(T203:T204)</f>
        <v>0</v>
      </c>
      <c r="AR202" s="183" t="s">
        <v>83</v>
      </c>
      <c r="AT202" s="184" t="s">
        <v>74</v>
      </c>
      <c r="AU202" s="184" t="s">
        <v>83</v>
      </c>
      <c r="AY202" s="183" t="s">
        <v>209</v>
      </c>
      <c r="BK202" s="185">
        <f>SUM(BK203:BK204)</f>
        <v>0</v>
      </c>
    </row>
    <row r="203" spans="1:65" s="2" customFormat="1" ht="16.5" customHeight="1">
      <c r="A203" s="34"/>
      <c r="B203" s="35"/>
      <c r="C203" s="188" t="s">
        <v>107</v>
      </c>
      <c r="D203" s="188" t="s">
        <v>211</v>
      </c>
      <c r="E203" s="189" t="s">
        <v>357</v>
      </c>
      <c r="F203" s="190" t="s">
        <v>358</v>
      </c>
      <c r="G203" s="191" t="s">
        <v>137</v>
      </c>
      <c r="H203" s="192">
        <v>5.76</v>
      </c>
      <c r="I203" s="193"/>
      <c r="J203" s="194">
        <f>ROUND(I203*H203,2)</f>
        <v>0</v>
      </c>
      <c r="K203" s="190" t="s">
        <v>214</v>
      </c>
      <c r="L203" s="39"/>
      <c r="M203" s="195" t="s">
        <v>1</v>
      </c>
      <c r="N203" s="196" t="s">
        <v>40</v>
      </c>
      <c r="O203" s="71"/>
      <c r="P203" s="197">
        <f>O203*H203</f>
        <v>0</v>
      </c>
      <c r="Q203" s="197">
        <v>0</v>
      </c>
      <c r="R203" s="197">
        <f>Q203*H203</f>
        <v>0</v>
      </c>
      <c r="S203" s="197">
        <v>0</v>
      </c>
      <c r="T203" s="19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9" t="s">
        <v>215</v>
      </c>
      <c r="AT203" s="199" t="s">
        <v>211</v>
      </c>
      <c r="AU203" s="199" t="s">
        <v>85</v>
      </c>
      <c r="AY203" s="17" t="s">
        <v>209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7" t="s">
        <v>83</v>
      </c>
      <c r="BK203" s="200">
        <f>ROUND(I203*H203,2)</f>
        <v>0</v>
      </c>
      <c r="BL203" s="17" t="s">
        <v>215</v>
      </c>
      <c r="BM203" s="199" t="s">
        <v>359</v>
      </c>
    </row>
    <row r="204" spans="1:65" s="13" customFormat="1">
      <c r="B204" s="201"/>
      <c r="C204" s="202"/>
      <c r="D204" s="203" t="s">
        <v>226</v>
      </c>
      <c r="E204" s="204" t="s">
        <v>1</v>
      </c>
      <c r="F204" s="205" t="s">
        <v>360</v>
      </c>
      <c r="G204" s="202"/>
      <c r="H204" s="206">
        <v>5.76</v>
      </c>
      <c r="I204" s="207"/>
      <c r="J204" s="202"/>
      <c r="K204" s="202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226</v>
      </c>
      <c r="AU204" s="212" t="s">
        <v>85</v>
      </c>
      <c r="AV204" s="13" t="s">
        <v>85</v>
      </c>
      <c r="AW204" s="13" t="s">
        <v>30</v>
      </c>
      <c r="AX204" s="13" t="s">
        <v>83</v>
      </c>
      <c r="AY204" s="212" t="s">
        <v>209</v>
      </c>
    </row>
    <row r="205" spans="1:65" s="12" customFormat="1" ht="22.9" customHeight="1">
      <c r="B205" s="172"/>
      <c r="C205" s="173"/>
      <c r="D205" s="174" t="s">
        <v>74</v>
      </c>
      <c r="E205" s="186" t="s">
        <v>227</v>
      </c>
      <c r="F205" s="186" t="s">
        <v>361</v>
      </c>
      <c r="G205" s="173"/>
      <c r="H205" s="173"/>
      <c r="I205" s="176"/>
      <c r="J205" s="187">
        <f>BK205</f>
        <v>0</v>
      </c>
      <c r="K205" s="173"/>
      <c r="L205" s="178"/>
      <c r="M205" s="179"/>
      <c r="N205" s="180"/>
      <c r="O205" s="180"/>
      <c r="P205" s="181">
        <f>SUM(P206:P248)</f>
        <v>0</v>
      </c>
      <c r="Q205" s="180"/>
      <c r="R205" s="181">
        <f>SUM(R206:R248)</f>
        <v>309.52175999999997</v>
      </c>
      <c r="S205" s="180"/>
      <c r="T205" s="182">
        <f>SUM(T206:T248)</f>
        <v>0</v>
      </c>
      <c r="AR205" s="183" t="s">
        <v>83</v>
      </c>
      <c r="AT205" s="184" t="s">
        <v>74</v>
      </c>
      <c r="AU205" s="184" t="s">
        <v>83</v>
      </c>
      <c r="AY205" s="183" t="s">
        <v>209</v>
      </c>
      <c r="BK205" s="185">
        <f>SUM(BK206:BK248)</f>
        <v>0</v>
      </c>
    </row>
    <row r="206" spans="1:65" s="2" customFormat="1" ht="16.5" customHeight="1">
      <c r="A206" s="34"/>
      <c r="B206" s="35"/>
      <c r="C206" s="188" t="s">
        <v>117</v>
      </c>
      <c r="D206" s="188" t="s">
        <v>211</v>
      </c>
      <c r="E206" s="189" t="s">
        <v>362</v>
      </c>
      <c r="F206" s="190" t="s">
        <v>363</v>
      </c>
      <c r="G206" s="191" t="s">
        <v>94</v>
      </c>
      <c r="H206" s="192">
        <v>8248.7999999999993</v>
      </c>
      <c r="I206" s="193"/>
      <c r="J206" s="194">
        <f>ROUND(I206*H206,2)</f>
        <v>0</v>
      </c>
      <c r="K206" s="190" t="s">
        <v>214</v>
      </c>
      <c r="L206" s="39"/>
      <c r="M206" s="195" t="s">
        <v>1</v>
      </c>
      <c r="N206" s="196" t="s">
        <v>40</v>
      </c>
      <c r="O206" s="71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9" t="s">
        <v>215</v>
      </c>
      <c r="AT206" s="199" t="s">
        <v>211</v>
      </c>
      <c r="AU206" s="199" t="s">
        <v>85</v>
      </c>
      <c r="AY206" s="17" t="s">
        <v>209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7" t="s">
        <v>83</v>
      </c>
      <c r="BK206" s="200">
        <f>ROUND(I206*H206,2)</f>
        <v>0</v>
      </c>
      <c r="BL206" s="17" t="s">
        <v>215</v>
      </c>
      <c r="BM206" s="199" t="s">
        <v>364</v>
      </c>
    </row>
    <row r="207" spans="1:65" s="2" customFormat="1" ht="19.5">
      <c r="A207" s="34"/>
      <c r="B207" s="35"/>
      <c r="C207" s="36"/>
      <c r="D207" s="203" t="s">
        <v>267</v>
      </c>
      <c r="E207" s="36"/>
      <c r="F207" s="213" t="s">
        <v>365</v>
      </c>
      <c r="G207" s="36"/>
      <c r="H207" s="36"/>
      <c r="I207" s="214"/>
      <c r="J207" s="36"/>
      <c r="K207" s="36"/>
      <c r="L207" s="39"/>
      <c r="M207" s="215"/>
      <c r="N207" s="216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267</v>
      </c>
      <c r="AU207" s="17" t="s">
        <v>85</v>
      </c>
    </row>
    <row r="208" spans="1:65" s="13" customFormat="1">
      <c r="B208" s="201"/>
      <c r="C208" s="202"/>
      <c r="D208" s="203" t="s">
        <v>226</v>
      </c>
      <c r="E208" s="204" t="s">
        <v>1</v>
      </c>
      <c r="F208" s="205" t="s">
        <v>108</v>
      </c>
      <c r="G208" s="202"/>
      <c r="H208" s="206">
        <v>1116</v>
      </c>
      <c r="I208" s="207"/>
      <c r="J208" s="202"/>
      <c r="K208" s="202"/>
      <c r="L208" s="208"/>
      <c r="M208" s="209"/>
      <c r="N208" s="210"/>
      <c r="O208" s="210"/>
      <c r="P208" s="210"/>
      <c r="Q208" s="210"/>
      <c r="R208" s="210"/>
      <c r="S208" s="210"/>
      <c r="T208" s="211"/>
      <c r="AT208" s="212" t="s">
        <v>226</v>
      </c>
      <c r="AU208" s="212" t="s">
        <v>85</v>
      </c>
      <c r="AV208" s="13" t="s">
        <v>85</v>
      </c>
      <c r="AW208" s="13" t="s">
        <v>30</v>
      </c>
      <c r="AX208" s="13" t="s">
        <v>75</v>
      </c>
      <c r="AY208" s="212" t="s">
        <v>209</v>
      </c>
    </row>
    <row r="209" spans="1:65" s="13" customFormat="1">
      <c r="B209" s="201"/>
      <c r="C209" s="202"/>
      <c r="D209" s="203" t="s">
        <v>226</v>
      </c>
      <c r="E209" s="204" t="s">
        <v>1</v>
      </c>
      <c r="F209" s="205" t="s">
        <v>366</v>
      </c>
      <c r="G209" s="202"/>
      <c r="H209" s="206">
        <v>6740</v>
      </c>
      <c r="I209" s="207"/>
      <c r="J209" s="202"/>
      <c r="K209" s="202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226</v>
      </c>
      <c r="AU209" s="212" t="s">
        <v>85</v>
      </c>
      <c r="AV209" s="13" t="s">
        <v>85</v>
      </c>
      <c r="AW209" s="13" t="s">
        <v>30</v>
      </c>
      <c r="AX209" s="13" t="s">
        <v>75</v>
      </c>
      <c r="AY209" s="212" t="s">
        <v>209</v>
      </c>
    </row>
    <row r="210" spans="1:65" s="14" customFormat="1">
      <c r="B210" s="217"/>
      <c r="C210" s="218"/>
      <c r="D210" s="203" t="s">
        <v>226</v>
      </c>
      <c r="E210" s="219" t="s">
        <v>1</v>
      </c>
      <c r="F210" s="220" t="s">
        <v>311</v>
      </c>
      <c r="G210" s="218"/>
      <c r="H210" s="221">
        <v>7856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226</v>
      </c>
      <c r="AU210" s="227" t="s">
        <v>85</v>
      </c>
      <c r="AV210" s="14" t="s">
        <v>215</v>
      </c>
      <c r="AW210" s="14" t="s">
        <v>30</v>
      </c>
      <c r="AX210" s="14" t="s">
        <v>83</v>
      </c>
      <c r="AY210" s="227" t="s">
        <v>209</v>
      </c>
    </row>
    <row r="211" spans="1:65" s="13" customFormat="1">
      <c r="B211" s="201"/>
      <c r="C211" s="202"/>
      <c r="D211" s="203" t="s">
        <v>226</v>
      </c>
      <c r="E211" s="202"/>
      <c r="F211" s="205" t="s">
        <v>367</v>
      </c>
      <c r="G211" s="202"/>
      <c r="H211" s="206">
        <v>8248.7999999999993</v>
      </c>
      <c r="I211" s="207"/>
      <c r="J211" s="202"/>
      <c r="K211" s="202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226</v>
      </c>
      <c r="AU211" s="212" t="s">
        <v>85</v>
      </c>
      <c r="AV211" s="13" t="s">
        <v>85</v>
      </c>
      <c r="AW211" s="13" t="s">
        <v>4</v>
      </c>
      <c r="AX211" s="13" t="s">
        <v>83</v>
      </c>
      <c r="AY211" s="212" t="s">
        <v>209</v>
      </c>
    </row>
    <row r="212" spans="1:65" s="2" customFormat="1" ht="16.5" customHeight="1">
      <c r="A212" s="34"/>
      <c r="B212" s="35"/>
      <c r="C212" s="188" t="s">
        <v>368</v>
      </c>
      <c r="D212" s="188" t="s">
        <v>211</v>
      </c>
      <c r="E212" s="189" t="s">
        <v>369</v>
      </c>
      <c r="F212" s="190" t="s">
        <v>370</v>
      </c>
      <c r="G212" s="191" t="s">
        <v>94</v>
      </c>
      <c r="H212" s="192">
        <v>202</v>
      </c>
      <c r="I212" s="193"/>
      <c r="J212" s="194">
        <f>ROUND(I212*H212,2)</f>
        <v>0</v>
      </c>
      <c r="K212" s="190" t="s">
        <v>214</v>
      </c>
      <c r="L212" s="39"/>
      <c r="M212" s="195" t="s">
        <v>1</v>
      </c>
      <c r="N212" s="196" t="s">
        <v>40</v>
      </c>
      <c r="O212" s="71"/>
      <c r="P212" s="197">
        <f>O212*H212</f>
        <v>0</v>
      </c>
      <c r="Q212" s="197">
        <v>0</v>
      </c>
      <c r="R212" s="197">
        <f>Q212*H212</f>
        <v>0</v>
      </c>
      <c r="S212" s="197">
        <v>0</v>
      </c>
      <c r="T212" s="19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9" t="s">
        <v>215</v>
      </c>
      <c r="AT212" s="199" t="s">
        <v>211</v>
      </c>
      <c r="AU212" s="199" t="s">
        <v>85</v>
      </c>
      <c r="AY212" s="17" t="s">
        <v>209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17" t="s">
        <v>83</v>
      </c>
      <c r="BK212" s="200">
        <f>ROUND(I212*H212,2)</f>
        <v>0</v>
      </c>
      <c r="BL212" s="17" t="s">
        <v>215</v>
      </c>
      <c r="BM212" s="199" t="s">
        <v>371</v>
      </c>
    </row>
    <row r="213" spans="1:65" s="2" customFormat="1" ht="19.5">
      <c r="A213" s="34"/>
      <c r="B213" s="35"/>
      <c r="C213" s="36"/>
      <c r="D213" s="203" t="s">
        <v>267</v>
      </c>
      <c r="E213" s="36"/>
      <c r="F213" s="213" t="s">
        <v>372</v>
      </c>
      <c r="G213" s="36"/>
      <c r="H213" s="36"/>
      <c r="I213" s="214"/>
      <c r="J213" s="36"/>
      <c r="K213" s="36"/>
      <c r="L213" s="39"/>
      <c r="M213" s="215"/>
      <c r="N213" s="216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267</v>
      </c>
      <c r="AU213" s="17" t="s">
        <v>85</v>
      </c>
    </row>
    <row r="214" spans="1:65" s="13" customFormat="1">
      <c r="B214" s="201"/>
      <c r="C214" s="202"/>
      <c r="D214" s="203" t="s">
        <v>226</v>
      </c>
      <c r="E214" s="204" t="s">
        <v>1</v>
      </c>
      <c r="F214" s="205" t="s">
        <v>115</v>
      </c>
      <c r="G214" s="202"/>
      <c r="H214" s="206">
        <v>33</v>
      </c>
      <c r="I214" s="207"/>
      <c r="J214" s="202"/>
      <c r="K214" s="202"/>
      <c r="L214" s="208"/>
      <c r="M214" s="209"/>
      <c r="N214" s="210"/>
      <c r="O214" s="210"/>
      <c r="P214" s="210"/>
      <c r="Q214" s="210"/>
      <c r="R214" s="210"/>
      <c r="S214" s="210"/>
      <c r="T214" s="211"/>
      <c r="AT214" s="212" t="s">
        <v>226</v>
      </c>
      <c r="AU214" s="212" t="s">
        <v>85</v>
      </c>
      <c r="AV214" s="13" t="s">
        <v>85</v>
      </c>
      <c r="AW214" s="13" t="s">
        <v>30</v>
      </c>
      <c r="AX214" s="13" t="s">
        <v>75</v>
      </c>
      <c r="AY214" s="212" t="s">
        <v>209</v>
      </c>
    </row>
    <row r="215" spans="1:65" s="13" customFormat="1">
      <c r="B215" s="201"/>
      <c r="C215" s="202"/>
      <c r="D215" s="203" t="s">
        <v>226</v>
      </c>
      <c r="E215" s="204" t="s">
        <v>1</v>
      </c>
      <c r="F215" s="205" t="s">
        <v>111</v>
      </c>
      <c r="G215" s="202"/>
      <c r="H215" s="206">
        <v>169</v>
      </c>
      <c r="I215" s="207"/>
      <c r="J215" s="202"/>
      <c r="K215" s="202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226</v>
      </c>
      <c r="AU215" s="212" t="s">
        <v>85</v>
      </c>
      <c r="AV215" s="13" t="s">
        <v>85</v>
      </c>
      <c r="AW215" s="13" t="s">
        <v>30</v>
      </c>
      <c r="AX215" s="13" t="s">
        <v>75</v>
      </c>
      <c r="AY215" s="212" t="s">
        <v>209</v>
      </c>
    </row>
    <row r="216" spans="1:65" s="14" customFormat="1">
      <c r="B216" s="217"/>
      <c r="C216" s="218"/>
      <c r="D216" s="203" t="s">
        <v>226</v>
      </c>
      <c r="E216" s="219" t="s">
        <v>1</v>
      </c>
      <c r="F216" s="220" t="s">
        <v>311</v>
      </c>
      <c r="G216" s="218"/>
      <c r="H216" s="221">
        <v>202</v>
      </c>
      <c r="I216" s="222"/>
      <c r="J216" s="218"/>
      <c r="K216" s="218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226</v>
      </c>
      <c r="AU216" s="227" t="s">
        <v>85</v>
      </c>
      <c r="AV216" s="14" t="s">
        <v>215</v>
      </c>
      <c r="AW216" s="14" t="s">
        <v>30</v>
      </c>
      <c r="AX216" s="14" t="s">
        <v>83</v>
      </c>
      <c r="AY216" s="227" t="s">
        <v>209</v>
      </c>
    </row>
    <row r="217" spans="1:65" s="2" customFormat="1" ht="33" customHeight="1">
      <c r="A217" s="34"/>
      <c r="B217" s="35"/>
      <c r="C217" s="188" t="s">
        <v>373</v>
      </c>
      <c r="D217" s="188" t="s">
        <v>211</v>
      </c>
      <c r="E217" s="189" t="s">
        <v>374</v>
      </c>
      <c r="F217" s="190" t="s">
        <v>375</v>
      </c>
      <c r="G217" s="191" t="s">
        <v>94</v>
      </c>
      <c r="H217" s="192">
        <v>3370</v>
      </c>
      <c r="I217" s="193"/>
      <c r="J217" s="194">
        <f>ROUND(I217*H217,2)</f>
        <v>0</v>
      </c>
      <c r="K217" s="190" t="s">
        <v>214</v>
      </c>
      <c r="L217" s="39"/>
      <c r="M217" s="195" t="s">
        <v>1</v>
      </c>
      <c r="N217" s="196" t="s">
        <v>40</v>
      </c>
      <c r="O217" s="71"/>
      <c r="P217" s="197">
        <f>O217*H217</f>
        <v>0</v>
      </c>
      <c r="Q217" s="197">
        <v>0</v>
      </c>
      <c r="R217" s="197">
        <f>Q217*H217</f>
        <v>0</v>
      </c>
      <c r="S217" s="197">
        <v>0</v>
      </c>
      <c r="T217" s="19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9" t="s">
        <v>215</v>
      </c>
      <c r="AT217" s="199" t="s">
        <v>211</v>
      </c>
      <c r="AU217" s="199" t="s">
        <v>85</v>
      </c>
      <c r="AY217" s="17" t="s">
        <v>209</v>
      </c>
      <c r="BE217" s="200">
        <f>IF(N217="základní",J217,0)</f>
        <v>0</v>
      </c>
      <c r="BF217" s="200">
        <f>IF(N217="snížená",J217,0)</f>
        <v>0</v>
      </c>
      <c r="BG217" s="200">
        <f>IF(N217="zákl. přenesená",J217,0)</f>
        <v>0</v>
      </c>
      <c r="BH217" s="200">
        <f>IF(N217="sníž. přenesená",J217,0)</f>
        <v>0</v>
      </c>
      <c r="BI217" s="200">
        <f>IF(N217="nulová",J217,0)</f>
        <v>0</v>
      </c>
      <c r="BJ217" s="17" t="s">
        <v>83</v>
      </c>
      <c r="BK217" s="200">
        <f>ROUND(I217*H217,2)</f>
        <v>0</v>
      </c>
      <c r="BL217" s="17" t="s">
        <v>215</v>
      </c>
      <c r="BM217" s="199" t="s">
        <v>376</v>
      </c>
    </row>
    <row r="218" spans="1:65" s="15" customFormat="1">
      <c r="B218" s="238"/>
      <c r="C218" s="239"/>
      <c r="D218" s="203" t="s">
        <v>226</v>
      </c>
      <c r="E218" s="240" t="s">
        <v>1</v>
      </c>
      <c r="F218" s="241" t="s">
        <v>377</v>
      </c>
      <c r="G218" s="239"/>
      <c r="H218" s="240" t="s">
        <v>1</v>
      </c>
      <c r="I218" s="242"/>
      <c r="J218" s="239"/>
      <c r="K218" s="239"/>
      <c r="L218" s="243"/>
      <c r="M218" s="244"/>
      <c r="N218" s="245"/>
      <c r="O218" s="245"/>
      <c r="P218" s="245"/>
      <c r="Q218" s="245"/>
      <c r="R218" s="245"/>
      <c r="S218" s="245"/>
      <c r="T218" s="246"/>
      <c r="AT218" s="247" t="s">
        <v>226</v>
      </c>
      <c r="AU218" s="247" t="s">
        <v>85</v>
      </c>
      <c r="AV218" s="15" t="s">
        <v>83</v>
      </c>
      <c r="AW218" s="15" t="s">
        <v>30</v>
      </c>
      <c r="AX218" s="15" t="s">
        <v>75</v>
      </c>
      <c r="AY218" s="247" t="s">
        <v>209</v>
      </c>
    </row>
    <row r="219" spans="1:65" s="13" customFormat="1">
      <c r="B219" s="201"/>
      <c r="C219" s="202"/>
      <c r="D219" s="203" t="s">
        <v>226</v>
      </c>
      <c r="E219" s="204" t="s">
        <v>1</v>
      </c>
      <c r="F219" s="205" t="s">
        <v>118</v>
      </c>
      <c r="G219" s="202"/>
      <c r="H219" s="206">
        <v>3370</v>
      </c>
      <c r="I219" s="207"/>
      <c r="J219" s="202"/>
      <c r="K219" s="202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226</v>
      </c>
      <c r="AU219" s="212" t="s">
        <v>85</v>
      </c>
      <c r="AV219" s="13" t="s">
        <v>85</v>
      </c>
      <c r="AW219" s="13" t="s">
        <v>30</v>
      </c>
      <c r="AX219" s="13" t="s">
        <v>83</v>
      </c>
      <c r="AY219" s="212" t="s">
        <v>209</v>
      </c>
    </row>
    <row r="220" spans="1:65" s="2" customFormat="1" ht="24.2" customHeight="1">
      <c r="A220" s="34"/>
      <c r="B220" s="35"/>
      <c r="C220" s="188" t="s">
        <v>378</v>
      </c>
      <c r="D220" s="188" t="s">
        <v>211</v>
      </c>
      <c r="E220" s="189" t="s">
        <v>379</v>
      </c>
      <c r="F220" s="190" t="s">
        <v>380</v>
      </c>
      <c r="G220" s="191" t="s">
        <v>94</v>
      </c>
      <c r="H220" s="192">
        <v>3370</v>
      </c>
      <c r="I220" s="193"/>
      <c r="J220" s="194">
        <f>ROUND(I220*H220,2)</f>
        <v>0</v>
      </c>
      <c r="K220" s="190" t="s">
        <v>214</v>
      </c>
      <c r="L220" s="39"/>
      <c r="M220" s="195" t="s">
        <v>1</v>
      </c>
      <c r="N220" s="196" t="s">
        <v>40</v>
      </c>
      <c r="O220" s="71"/>
      <c r="P220" s="197">
        <f>O220*H220</f>
        <v>0</v>
      </c>
      <c r="Q220" s="197">
        <v>0</v>
      </c>
      <c r="R220" s="197">
        <f>Q220*H220</f>
        <v>0</v>
      </c>
      <c r="S220" s="197">
        <v>0</v>
      </c>
      <c r="T220" s="19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9" t="s">
        <v>215</v>
      </c>
      <c r="AT220" s="199" t="s">
        <v>211</v>
      </c>
      <c r="AU220" s="199" t="s">
        <v>85</v>
      </c>
      <c r="AY220" s="17" t="s">
        <v>209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7" t="s">
        <v>83</v>
      </c>
      <c r="BK220" s="200">
        <f>ROUND(I220*H220,2)</f>
        <v>0</v>
      </c>
      <c r="BL220" s="17" t="s">
        <v>215</v>
      </c>
      <c r="BM220" s="199" t="s">
        <v>381</v>
      </c>
    </row>
    <row r="221" spans="1:65" s="2" customFormat="1" ht="19.5">
      <c r="A221" s="34"/>
      <c r="B221" s="35"/>
      <c r="C221" s="36"/>
      <c r="D221" s="203" t="s">
        <v>267</v>
      </c>
      <c r="E221" s="36"/>
      <c r="F221" s="213" t="s">
        <v>382</v>
      </c>
      <c r="G221" s="36"/>
      <c r="H221" s="36"/>
      <c r="I221" s="214"/>
      <c r="J221" s="36"/>
      <c r="K221" s="36"/>
      <c r="L221" s="39"/>
      <c r="M221" s="215"/>
      <c r="N221" s="216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267</v>
      </c>
      <c r="AU221" s="17" t="s">
        <v>85</v>
      </c>
    </row>
    <row r="222" spans="1:65" s="13" customFormat="1">
      <c r="B222" s="201"/>
      <c r="C222" s="202"/>
      <c r="D222" s="203" t="s">
        <v>226</v>
      </c>
      <c r="E222" s="204" t="s">
        <v>1</v>
      </c>
      <c r="F222" s="205" t="s">
        <v>118</v>
      </c>
      <c r="G222" s="202"/>
      <c r="H222" s="206">
        <v>3370</v>
      </c>
      <c r="I222" s="207"/>
      <c r="J222" s="202"/>
      <c r="K222" s="202"/>
      <c r="L222" s="208"/>
      <c r="M222" s="209"/>
      <c r="N222" s="210"/>
      <c r="O222" s="210"/>
      <c r="P222" s="210"/>
      <c r="Q222" s="210"/>
      <c r="R222" s="210"/>
      <c r="S222" s="210"/>
      <c r="T222" s="211"/>
      <c r="AT222" s="212" t="s">
        <v>226</v>
      </c>
      <c r="AU222" s="212" t="s">
        <v>85</v>
      </c>
      <c r="AV222" s="13" t="s">
        <v>85</v>
      </c>
      <c r="AW222" s="13" t="s">
        <v>30</v>
      </c>
      <c r="AX222" s="13" t="s">
        <v>83</v>
      </c>
      <c r="AY222" s="212" t="s">
        <v>209</v>
      </c>
    </row>
    <row r="223" spans="1:65" s="2" customFormat="1" ht="21.75" customHeight="1">
      <c r="A223" s="34"/>
      <c r="B223" s="35"/>
      <c r="C223" s="188" t="s">
        <v>383</v>
      </c>
      <c r="D223" s="188" t="s">
        <v>211</v>
      </c>
      <c r="E223" s="189" t="s">
        <v>384</v>
      </c>
      <c r="F223" s="190" t="s">
        <v>385</v>
      </c>
      <c r="G223" s="191" t="s">
        <v>94</v>
      </c>
      <c r="H223" s="192">
        <v>3370</v>
      </c>
      <c r="I223" s="193"/>
      <c r="J223" s="194">
        <f>ROUND(I223*H223,2)</f>
        <v>0</v>
      </c>
      <c r="K223" s="190" t="s">
        <v>214</v>
      </c>
      <c r="L223" s="39"/>
      <c r="M223" s="195" t="s">
        <v>1</v>
      </c>
      <c r="N223" s="196" t="s">
        <v>40</v>
      </c>
      <c r="O223" s="71"/>
      <c r="P223" s="197">
        <f>O223*H223</f>
        <v>0</v>
      </c>
      <c r="Q223" s="197">
        <v>6.0999999999999997E-4</v>
      </c>
      <c r="R223" s="197">
        <f>Q223*H223</f>
        <v>2.0556999999999999</v>
      </c>
      <c r="S223" s="197">
        <v>0</v>
      </c>
      <c r="T223" s="19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9" t="s">
        <v>215</v>
      </c>
      <c r="AT223" s="199" t="s">
        <v>211</v>
      </c>
      <c r="AU223" s="199" t="s">
        <v>85</v>
      </c>
      <c r="AY223" s="17" t="s">
        <v>209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7" t="s">
        <v>83</v>
      </c>
      <c r="BK223" s="200">
        <f>ROUND(I223*H223,2)</f>
        <v>0</v>
      </c>
      <c r="BL223" s="17" t="s">
        <v>215</v>
      </c>
      <c r="BM223" s="199" t="s">
        <v>386</v>
      </c>
    </row>
    <row r="224" spans="1:65" s="13" customFormat="1">
      <c r="B224" s="201"/>
      <c r="C224" s="202"/>
      <c r="D224" s="203" t="s">
        <v>226</v>
      </c>
      <c r="E224" s="204" t="s">
        <v>1</v>
      </c>
      <c r="F224" s="205" t="s">
        <v>118</v>
      </c>
      <c r="G224" s="202"/>
      <c r="H224" s="206">
        <v>3370</v>
      </c>
      <c r="I224" s="207"/>
      <c r="J224" s="202"/>
      <c r="K224" s="202"/>
      <c r="L224" s="208"/>
      <c r="M224" s="209"/>
      <c r="N224" s="210"/>
      <c r="O224" s="210"/>
      <c r="P224" s="210"/>
      <c r="Q224" s="210"/>
      <c r="R224" s="210"/>
      <c r="S224" s="210"/>
      <c r="T224" s="211"/>
      <c r="AT224" s="212" t="s">
        <v>226</v>
      </c>
      <c r="AU224" s="212" t="s">
        <v>85</v>
      </c>
      <c r="AV224" s="13" t="s">
        <v>85</v>
      </c>
      <c r="AW224" s="13" t="s">
        <v>30</v>
      </c>
      <c r="AX224" s="13" t="s">
        <v>83</v>
      </c>
      <c r="AY224" s="212" t="s">
        <v>209</v>
      </c>
    </row>
    <row r="225" spans="1:65" s="2" customFormat="1" ht="33" customHeight="1">
      <c r="A225" s="34"/>
      <c r="B225" s="35"/>
      <c r="C225" s="188" t="s">
        <v>387</v>
      </c>
      <c r="D225" s="188" t="s">
        <v>211</v>
      </c>
      <c r="E225" s="189" t="s">
        <v>388</v>
      </c>
      <c r="F225" s="190" t="s">
        <v>389</v>
      </c>
      <c r="G225" s="191" t="s">
        <v>94</v>
      </c>
      <c r="H225" s="192">
        <v>3370</v>
      </c>
      <c r="I225" s="193"/>
      <c r="J225" s="194">
        <f>ROUND(I225*H225,2)</f>
        <v>0</v>
      </c>
      <c r="K225" s="190" t="s">
        <v>214</v>
      </c>
      <c r="L225" s="39"/>
      <c r="M225" s="195" t="s">
        <v>1</v>
      </c>
      <c r="N225" s="196" t="s">
        <v>40</v>
      </c>
      <c r="O225" s="71"/>
      <c r="P225" s="197">
        <f>O225*H225</f>
        <v>0</v>
      </c>
      <c r="Q225" s="197">
        <v>0</v>
      </c>
      <c r="R225" s="197">
        <f>Q225*H225</f>
        <v>0</v>
      </c>
      <c r="S225" s="197">
        <v>0</v>
      </c>
      <c r="T225" s="19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9" t="s">
        <v>215</v>
      </c>
      <c r="AT225" s="199" t="s">
        <v>211</v>
      </c>
      <c r="AU225" s="199" t="s">
        <v>85</v>
      </c>
      <c r="AY225" s="17" t="s">
        <v>209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7" t="s">
        <v>83</v>
      </c>
      <c r="BK225" s="200">
        <f>ROUND(I225*H225,2)</f>
        <v>0</v>
      </c>
      <c r="BL225" s="17" t="s">
        <v>215</v>
      </c>
      <c r="BM225" s="199" t="s">
        <v>390</v>
      </c>
    </row>
    <row r="226" spans="1:65" s="13" customFormat="1">
      <c r="B226" s="201"/>
      <c r="C226" s="202"/>
      <c r="D226" s="203" t="s">
        <v>226</v>
      </c>
      <c r="E226" s="204" t="s">
        <v>1</v>
      </c>
      <c r="F226" s="205" t="s">
        <v>118</v>
      </c>
      <c r="G226" s="202"/>
      <c r="H226" s="206">
        <v>3370</v>
      </c>
      <c r="I226" s="207"/>
      <c r="J226" s="202"/>
      <c r="K226" s="202"/>
      <c r="L226" s="208"/>
      <c r="M226" s="209"/>
      <c r="N226" s="210"/>
      <c r="O226" s="210"/>
      <c r="P226" s="210"/>
      <c r="Q226" s="210"/>
      <c r="R226" s="210"/>
      <c r="S226" s="210"/>
      <c r="T226" s="211"/>
      <c r="AT226" s="212" t="s">
        <v>226</v>
      </c>
      <c r="AU226" s="212" t="s">
        <v>85</v>
      </c>
      <c r="AV226" s="13" t="s">
        <v>85</v>
      </c>
      <c r="AW226" s="13" t="s">
        <v>30</v>
      </c>
      <c r="AX226" s="13" t="s">
        <v>83</v>
      </c>
      <c r="AY226" s="212" t="s">
        <v>209</v>
      </c>
    </row>
    <row r="227" spans="1:65" s="2" customFormat="1" ht="24.2" customHeight="1">
      <c r="A227" s="34"/>
      <c r="B227" s="35"/>
      <c r="C227" s="188" t="s">
        <v>391</v>
      </c>
      <c r="D227" s="188" t="s">
        <v>211</v>
      </c>
      <c r="E227" s="189" t="s">
        <v>392</v>
      </c>
      <c r="F227" s="190" t="s">
        <v>393</v>
      </c>
      <c r="G227" s="191" t="s">
        <v>94</v>
      </c>
      <c r="H227" s="192">
        <v>3370</v>
      </c>
      <c r="I227" s="193"/>
      <c r="J227" s="194">
        <f>ROUND(I227*H227,2)</f>
        <v>0</v>
      </c>
      <c r="K227" s="190" t="s">
        <v>214</v>
      </c>
      <c r="L227" s="39"/>
      <c r="M227" s="195" t="s">
        <v>1</v>
      </c>
      <c r="N227" s="196" t="s">
        <v>40</v>
      </c>
      <c r="O227" s="71"/>
      <c r="P227" s="197">
        <f>O227*H227</f>
        <v>0</v>
      </c>
      <c r="Q227" s="197">
        <v>0</v>
      </c>
      <c r="R227" s="197">
        <f>Q227*H227</f>
        <v>0</v>
      </c>
      <c r="S227" s="197">
        <v>0</v>
      </c>
      <c r="T227" s="19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9" t="s">
        <v>215</v>
      </c>
      <c r="AT227" s="199" t="s">
        <v>211</v>
      </c>
      <c r="AU227" s="199" t="s">
        <v>85</v>
      </c>
      <c r="AY227" s="17" t="s">
        <v>209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7" t="s">
        <v>83</v>
      </c>
      <c r="BK227" s="200">
        <f>ROUND(I227*H227,2)</f>
        <v>0</v>
      </c>
      <c r="BL227" s="17" t="s">
        <v>215</v>
      </c>
      <c r="BM227" s="199" t="s">
        <v>394</v>
      </c>
    </row>
    <row r="228" spans="1:65" s="15" customFormat="1">
      <c r="B228" s="238"/>
      <c r="C228" s="239"/>
      <c r="D228" s="203" t="s">
        <v>226</v>
      </c>
      <c r="E228" s="240" t="s">
        <v>1</v>
      </c>
      <c r="F228" s="241" t="s">
        <v>395</v>
      </c>
      <c r="G228" s="239"/>
      <c r="H228" s="240" t="s">
        <v>1</v>
      </c>
      <c r="I228" s="242"/>
      <c r="J228" s="239"/>
      <c r="K228" s="239"/>
      <c r="L228" s="243"/>
      <c r="M228" s="244"/>
      <c r="N228" s="245"/>
      <c r="O228" s="245"/>
      <c r="P228" s="245"/>
      <c r="Q228" s="245"/>
      <c r="R228" s="245"/>
      <c r="S228" s="245"/>
      <c r="T228" s="246"/>
      <c r="AT228" s="247" t="s">
        <v>226</v>
      </c>
      <c r="AU228" s="247" t="s">
        <v>85</v>
      </c>
      <c r="AV228" s="15" t="s">
        <v>83</v>
      </c>
      <c r="AW228" s="15" t="s">
        <v>30</v>
      </c>
      <c r="AX228" s="15" t="s">
        <v>75</v>
      </c>
      <c r="AY228" s="247" t="s">
        <v>209</v>
      </c>
    </row>
    <row r="229" spans="1:65" s="13" customFormat="1">
      <c r="B229" s="201"/>
      <c r="C229" s="202"/>
      <c r="D229" s="203" t="s">
        <v>226</v>
      </c>
      <c r="E229" s="204" t="s">
        <v>1</v>
      </c>
      <c r="F229" s="205" t="s">
        <v>118</v>
      </c>
      <c r="G229" s="202"/>
      <c r="H229" s="206">
        <v>3370</v>
      </c>
      <c r="I229" s="207"/>
      <c r="J229" s="202"/>
      <c r="K229" s="202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226</v>
      </c>
      <c r="AU229" s="212" t="s">
        <v>85</v>
      </c>
      <c r="AV229" s="13" t="s">
        <v>85</v>
      </c>
      <c r="AW229" s="13" t="s">
        <v>30</v>
      </c>
      <c r="AX229" s="13" t="s">
        <v>83</v>
      </c>
      <c r="AY229" s="212" t="s">
        <v>209</v>
      </c>
    </row>
    <row r="230" spans="1:65" s="2" customFormat="1" ht="24.2" customHeight="1">
      <c r="A230" s="34"/>
      <c r="B230" s="35"/>
      <c r="C230" s="188" t="s">
        <v>396</v>
      </c>
      <c r="D230" s="188" t="s">
        <v>211</v>
      </c>
      <c r="E230" s="189" t="s">
        <v>397</v>
      </c>
      <c r="F230" s="190" t="s">
        <v>398</v>
      </c>
      <c r="G230" s="191" t="s">
        <v>94</v>
      </c>
      <c r="H230" s="192">
        <v>1116</v>
      </c>
      <c r="I230" s="193"/>
      <c r="J230" s="194">
        <f>ROUND(I230*H230,2)</f>
        <v>0</v>
      </c>
      <c r="K230" s="190" t="s">
        <v>214</v>
      </c>
      <c r="L230" s="39"/>
      <c r="M230" s="195" t="s">
        <v>1</v>
      </c>
      <c r="N230" s="196" t="s">
        <v>40</v>
      </c>
      <c r="O230" s="71"/>
      <c r="P230" s="197">
        <f>O230*H230</f>
        <v>0</v>
      </c>
      <c r="Q230" s="197">
        <v>8.9219999999999994E-2</v>
      </c>
      <c r="R230" s="197">
        <f>Q230*H230</f>
        <v>99.569519999999997</v>
      </c>
      <c r="S230" s="197">
        <v>0</v>
      </c>
      <c r="T230" s="19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9" t="s">
        <v>215</v>
      </c>
      <c r="AT230" s="199" t="s">
        <v>211</v>
      </c>
      <c r="AU230" s="199" t="s">
        <v>85</v>
      </c>
      <c r="AY230" s="17" t="s">
        <v>209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17" t="s">
        <v>83</v>
      </c>
      <c r="BK230" s="200">
        <f>ROUND(I230*H230,2)</f>
        <v>0</v>
      </c>
      <c r="BL230" s="17" t="s">
        <v>215</v>
      </c>
      <c r="BM230" s="199" t="s">
        <v>399</v>
      </c>
    </row>
    <row r="231" spans="1:65" s="2" customFormat="1" ht="29.25">
      <c r="A231" s="34"/>
      <c r="B231" s="35"/>
      <c r="C231" s="36"/>
      <c r="D231" s="203" t="s">
        <v>267</v>
      </c>
      <c r="E231" s="36"/>
      <c r="F231" s="213" t="s">
        <v>400</v>
      </c>
      <c r="G231" s="36"/>
      <c r="H231" s="36"/>
      <c r="I231" s="214"/>
      <c r="J231" s="36"/>
      <c r="K231" s="36"/>
      <c r="L231" s="39"/>
      <c r="M231" s="215"/>
      <c r="N231" s="216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267</v>
      </c>
      <c r="AU231" s="17" t="s">
        <v>85</v>
      </c>
    </row>
    <row r="232" spans="1:65" s="13" customFormat="1">
      <c r="B232" s="201"/>
      <c r="C232" s="202"/>
      <c r="D232" s="203" t="s">
        <v>226</v>
      </c>
      <c r="E232" s="204" t="s">
        <v>1</v>
      </c>
      <c r="F232" s="205" t="s">
        <v>108</v>
      </c>
      <c r="G232" s="202"/>
      <c r="H232" s="206">
        <v>1116</v>
      </c>
      <c r="I232" s="207"/>
      <c r="J232" s="202"/>
      <c r="K232" s="202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226</v>
      </c>
      <c r="AU232" s="212" t="s">
        <v>85</v>
      </c>
      <c r="AV232" s="13" t="s">
        <v>85</v>
      </c>
      <c r="AW232" s="13" t="s">
        <v>30</v>
      </c>
      <c r="AX232" s="13" t="s">
        <v>83</v>
      </c>
      <c r="AY232" s="212" t="s">
        <v>209</v>
      </c>
    </row>
    <row r="233" spans="1:65" s="2" customFormat="1" ht="21.75" customHeight="1">
      <c r="A233" s="34"/>
      <c r="B233" s="35"/>
      <c r="C233" s="228" t="s">
        <v>401</v>
      </c>
      <c r="D233" s="228" t="s">
        <v>319</v>
      </c>
      <c r="E233" s="229" t="s">
        <v>402</v>
      </c>
      <c r="F233" s="230" t="s">
        <v>403</v>
      </c>
      <c r="G233" s="231" t="s">
        <v>94</v>
      </c>
      <c r="H233" s="232">
        <v>1138.32</v>
      </c>
      <c r="I233" s="233"/>
      <c r="J233" s="234">
        <f>ROUND(I233*H233,2)</f>
        <v>0</v>
      </c>
      <c r="K233" s="230" t="s">
        <v>214</v>
      </c>
      <c r="L233" s="235"/>
      <c r="M233" s="236" t="s">
        <v>1</v>
      </c>
      <c r="N233" s="237" t="s">
        <v>40</v>
      </c>
      <c r="O233" s="71"/>
      <c r="P233" s="197">
        <f>O233*H233</f>
        <v>0</v>
      </c>
      <c r="Q233" s="197">
        <v>0.13100000000000001</v>
      </c>
      <c r="R233" s="197">
        <f>Q233*H233</f>
        <v>149.11992000000001</v>
      </c>
      <c r="S233" s="197">
        <v>0</v>
      </c>
      <c r="T233" s="19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9" t="s">
        <v>240</v>
      </c>
      <c r="AT233" s="199" t="s">
        <v>319</v>
      </c>
      <c r="AU233" s="199" t="s">
        <v>85</v>
      </c>
      <c r="AY233" s="17" t="s">
        <v>209</v>
      </c>
      <c r="BE233" s="200">
        <f>IF(N233="základní",J233,0)</f>
        <v>0</v>
      </c>
      <c r="BF233" s="200">
        <f>IF(N233="snížená",J233,0)</f>
        <v>0</v>
      </c>
      <c r="BG233" s="200">
        <f>IF(N233="zákl. přenesená",J233,0)</f>
        <v>0</v>
      </c>
      <c r="BH233" s="200">
        <f>IF(N233="sníž. přenesená",J233,0)</f>
        <v>0</v>
      </c>
      <c r="BI233" s="200">
        <f>IF(N233="nulová",J233,0)</f>
        <v>0</v>
      </c>
      <c r="BJ233" s="17" t="s">
        <v>83</v>
      </c>
      <c r="BK233" s="200">
        <f>ROUND(I233*H233,2)</f>
        <v>0</v>
      </c>
      <c r="BL233" s="17" t="s">
        <v>215</v>
      </c>
      <c r="BM233" s="199" t="s">
        <v>404</v>
      </c>
    </row>
    <row r="234" spans="1:65" s="2" customFormat="1" ht="19.5">
      <c r="A234" s="34"/>
      <c r="B234" s="35"/>
      <c r="C234" s="36"/>
      <c r="D234" s="203" t="s">
        <v>267</v>
      </c>
      <c r="E234" s="36"/>
      <c r="F234" s="213" t="s">
        <v>405</v>
      </c>
      <c r="G234" s="36"/>
      <c r="H234" s="36"/>
      <c r="I234" s="214"/>
      <c r="J234" s="36"/>
      <c r="K234" s="36"/>
      <c r="L234" s="39"/>
      <c r="M234" s="215"/>
      <c r="N234" s="216"/>
      <c r="O234" s="71"/>
      <c r="P234" s="71"/>
      <c r="Q234" s="71"/>
      <c r="R234" s="71"/>
      <c r="S234" s="71"/>
      <c r="T234" s="72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267</v>
      </c>
      <c r="AU234" s="17" t="s">
        <v>85</v>
      </c>
    </row>
    <row r="235" spans="1:65" s="13" customFormat="1">
      <c r="B235" s="201"/>
      <c r="C235" s="202"/>
      <c r="D235" s="203" t="s">
        <v>226</v>
      </c>
      <c r="E235" s="204" t="s">
        <v>1</v>
      </c>
      <c r="F235" s="205" t="s">
        <v>108</v>
      </c>
      <c r="G235" s="202"/>
      <c r="H235" s="206">
        <v>1116</v>
      </c>
      <c r="I235" s="207"/>
      <c r="J235" s="202"/>
      <c r="K235" s="202"/>
      <c r="L235" s="208"/>
      <c r="M235" s="209"/>
      <c r="N235" s="210"/>
      <c r="O235" s="210"/>
      <c r="P235" s="210"/>
      <c r="Q235" s="210"/>
      <c r="R235" s="210"/>
      <c r="S235" s="210"/>
      <c r="T235" s="211"/>
      <c r="AT235" s="212" t="s">
        <v>226</v>
      </c>
      <c r="AU235" s="212" t="s">
        <v>85</v>
      </c>
      <c r="AV235" s="13" t="s">
        <v>85</v>
      </c>
      <c r="AW235" s="13" t="s">
        <v>30</v>
      </c>
      <c r="AX235" s="13" t="s">
        <v>83</v>
      </c>
      <c r="AY235" s="212" t="s">
        <v>209</v>
      </c>
    </row>
    <row r="236" spans="1:65" s="13" customFormat="1">
      <c r="B236" s="201"/>
      <c r="C236" s="202"/>
      <c r="D236" s="203" t="s">
        <v>226</v>
      </c>
      <c r="E236" s="202"/>
      <c r="F236" s="205" t="s">
        <v>406</v>
      </c>
      <c r="G236" s="202"/>
      <c r="H236" s="206">
        <v>1138.32</v>
      </c>
      <c r="I236" s="207"/>
      <c r="J236" s="202"/>
      <c r="K236" s="202"/>
      <c r="L236" s="208"/>
      <c r="M236" s="209"/>
      <c r="N236" s="210"/>
      <c r="O236" s="210"/>
      <c r="P236" s="210"/>
      <c r="Q236" s="210"/>
      <c r="R236" s="210"/>
      <c r="S236" s="210"/>
      <c r="T236" s="211"/>
      <c r="AT236" s="212" t="s">
        <v>226</v>
      </c>
      <c r="AU236" s="212" t="s">
        <v>85</v>
      </c>
      <c r="AV236" s="13" t="s">
        <v>85</v>
      </c>
      <c r="AW236" s="13" t="s">
        <v>4</v>
      </c>
      <c r="AX236" s="13" t="s">
        <v>83</v>
      </c>
      <c r="AY236" s="212" t="s">
        <v>209</v>
      </c>
    </row>
    <row r="237" spans="1:65" s="2" customFormat="1" ht="24.2" customHeight="1">
      <c r="A237" s="34"/>
      <c r="B237" s="35"/>
      <c r="C237" s="188" t="s">
        <v>407</v>
      </c>
      <c r="D237" s="188" t="s">
        <v>211</v>
      </c>
      <c r="E237" s="189" t="s">
        <v>408</v>
      </c>
      <c r="F237" s="190" t="s">
        <v>409</v>
      </c>
      <c r="G237" s="191" t="s">
        <v>94</v>
      </c>
      <c r="H237" s="192">
        <v>202</v>
      </c>
      <c r="I237" s="193"/>
      <c r="J237" s="194">
        <f>ROUND(I237*H237,2)</f>
        <v>0</v>
      </c>
      <c r="K237" s="190" t="s">
        <v>214</v>
      </c>
      <c r="L237" s="39"/>
      <c r="M237" s="195" t="s">
        <v>1</v>
      </c>
      <c r="N237" s="196" t="s">
        <v>40</v>
      </c>
      <c r="O237" s="71"/>
      <c r="P237" s="197">
        <f>O237*H237</f>
        <v>0</v>
      </c>
      <c r="Q237" s="197">
        <v>0.11162</v>
      </c>
      <c r="R237" s="197">
        <f>Q237*H237</f>
        <v>22.547239999999999</v>
      </c>
      <c r="S237" s="197">
        <v>0</v>
      </c>
      <c r="T237" s="19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9" t="s">
        <v>215</v>
      </c>
      <c r="AT237" s="199" t="s">
        <v>211</v>
      </c>
      <c r="AU237" s="199" t="s">
        <v>85</v>
      </c>
      <c r="AY237" s="17" t="s">
        <v>209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7" t="s">
        <v>83</v>
      </c>
      <c r="BK237" s="200">
        <f>ROUND(I237*H237,2)</f>
        <v>0</v>
      </c>
      <c r="BL237" s="17" t="s">
        <v>215</v>
      </c>
      <c r="BM237" s="199" t="s">
        <v>410</v>
      </c>
    </row>
    <row r="238" spans="1:65" s="13" customFormat="1">
      <c r="B238" s="201"/>
      <c r="C238" s="202"/>
      <c r="D238" s="203" t="s">
        <v>226</v>
      </c>
      <c r="E238" s="204" t="s">
        <v>1</v>
      </c>
      <c r="F238" s="205" t="s">
        <v>355</v>
      </c>
      <c r="G238" s="202"/>
      <c r="H238" s="206">
        <v>202</v>
      </c>
      <c r="I238" s="207"/>
      <c r="J238" s="202"/>
      <c r="K238" s="202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226</v>
      </c>
      <c r="AU238" s="212" t="s">
        <v>85</v>
      </c>
      <c r="AV238" s="13" t="s">
        <v>85</v>
      </c>
      <c r="AW238" s="13" t="s">
        <v>30</v>
      </c>
      <c r="AX238" s="13" t="s">
        <v>83</v>
      </c>
      <c r="AY238" s="212" t="s">
        <v>209</v>
      </c>
    </row>
    <row r="239" spans="1:65" s="2" customFormat="1" ht="21.75" customHeight="1">
      <c r="A239" s="34"/>
      <c r="B239" s="35"/>
      <c r="C239" s="228" t="s">
        <v>411</v>
      </c>
      <c r="D239" s="228" t="s">
        <v>319</v>
      </c>
      <c r="E239" s="229" t="s">
        <v>412</v>
      </c>
      <c r="F239" s="230" t="s">
        <v>413</v>
      </c>
      <c r="G239" s="231" t="s">
        <v>94</v>
      </c>
      <c r="H239" s="232">
        <v>172.38</v>
      </c>
      <c r="I239" s="233"/>
      <c r="J239" s="234">
        <f>ROUND(I239*H239,2)</f>
        <v>0</v>
      </c>
      <c r="K239" s="230" t="s">
        <v>214</v>
      </c>
      <c r="L239" s="235"/>
      <c r="M239" s="236" t="s">
        <v>1</v>
      </c>
      <c r="N239" s="237" t="s">
        <v>40</v>
      </c>
      <c r="O239" s="71"/>
      <c r="P239" s="197">
        <f>O239*H239</f>
        <v>0</v>
      </c>
      <c r="Q239" s="197">
        <v>0.17599999999999999</v>
      </c>
      <c r="R239" s="197">
        <f>Q239*H239</f>
        <v>30.338879999999996</v>
      </c>
      <c r="S239" s="197">
        <v>0</v>
      </c>
      <c r="T239" s="19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9" t="s">
        <v>240</v>
      </c>
      <c r="AT239" s="199" t="s">
        <v>319</v>
      </c>
      <c r="AU239" s="199" t="s">
        <v>85</v>
      </c>
      <c r="AY239" s="17" t="s">
        <v>209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7" t="s">
        <v>83</v>
      </c>
      <c r="BK239" s="200">
        <f>ROUND(I239*H239,2)</f>
        <v>0</v>
      </c>
      <c r="BL239" s="17" t="s">
        <v>215</v>
      </c>
      <c r="BM239" s="199" t="s">
        <v>414</v>
      </c>
    </row>
    <row r="240" spans="1:65" s="2" customFormat="1" ht="19.5">
      <c r="A240" s="34"/>
      <c r="B240" s="35"/>
      <c r="C240" s="36"/>
      <c r="D240" s="203" t="s">
        <v>267</v>
      </c>
      <c r="E240" s="36"/>
      <c r="F240" s="213" t="s">
        <v>405</v>
      </c>
      <c r="G240" s="36"/>
      <c r="H240" s="36"/>
      <c r="I240" s="214"/>
      <c r="J240" s="36"/>
      <c r="K240" s="36"/>
      <c r="L240" s="39"/>
      <c r="M240" s="215"/>
      <c r="N240" s="216"/>
      <c r="O240" s="71"/>
      <c r="P240" s="71"/>
      <c r="Q240" s="71"/>
      <c r="R240" s="71"/>
      <c r="S240" s="71"/>
      <c r="T240" s="72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267</v>
      </c>
      <c r="AU240" s="17" t="s">
        <v>85</v>
      </c>
    </row>
    <row r="241" spans="1:65" s="13" customFormat="1">
      <c r="B241" s="201"/>
      <c r="C241" s="202"/>
      <c r="D241" s="203" t="s">
        <v>226</v>
      </c>
      <c r="E241" s="204" t="s">
        <v>1</v>
      </c>
      <c r="F241" s="205" t="s">
        <v>111</v>
      </c>
      <c r="G241" s="202"/>
      <c r="H241" s="206">
        <v>169</v>
      </c>
      <c r="I241" s="207"/>
      <c r="J241" s="202"/>
      <c r="K241" s="202"/>
      <c r="L241" s="208"/>
      <c r="M241" s="209"/>
      <c r="N241" s="210"/>
      <c r="O241" s="210"/>
      <c r="P241" s="210"/>
      <c r="Q241" s="210"/>
      <c r="R241" s="210"/>
      <c r="S241" s="210"/>
      <c r="T241" s="211"/>
      <c r="AT241" s="212" t="s">
        <v>226</v>
      </c>
      <c r="AU241" s="212" t="s">
        <v>85</v>
      </c>
      <c r="AV241" s="13" t="s">
        <v>85</v>
      </c>
      <c r="AW241" s="13" t="s">
        <v>30</v>
      </c>
      <c r="AX241" s="13" t="s">
        <v>83</v>
      </c>
      <c r="AY241" s="212" t="s">
        <v>209</v>
      </c>
    </row>
    <row r="242" spans="1:65" s="13" customFormat="1">
      <c r="B242" s="201"/>
      <c r="C242" s="202"/>
      <c r="D242" s="203" t="s">
        <v>226</v>
      </c>
      <c r="E242" s="202"/>
      <c r="F242" s="205" t="s">
        <v>415</v>
      </c>
      <c r="G242" s="202"/>
      <c r="H242" s="206">
        <v>172.38</v>
      </c>
      <c r="I242" s="207"/>
      <c r="J242" s="202"/>
      <c r="K242" s="202"/>
      <c r="L242" s="208"/>
      <c r="M242" s="209"/>
      <c r="N242" s="210"/>
      <c r="O242" s="210"/>
      <c r="P242" s="210"/>
      <c r="Q242" s="210"/>
      <c r="R242" s="210"/>
      <c r="S242" s="210"/>
      <c r="T242" s="211"/>
      <c r="AT242" s="212" t="s">
        <v>226</v>
      </c>
      <c r="AU242" s="212" t="s">
        <v>85</v>
      </c>
      <c r="AV242" s="13" t="s">
        <v>85</v>
      </c>
      <c r="AW242" s="13" t="s">
        <v>4</v>
      </c>
      <c r="AX242" s="13" t="s">
        <v>83</v>
      </c>
      <c r="AY242" s="212" t="s">
        <v>209</v>
      </c>
    </row>
    <row r="243" spans="1:65" s="2" customFormat="1" ht="24.2" customHeight="1">
      <c r="A243" s="34"/>
      <c r="B243" s="35"/>
      <c r="C243" s="228" t="s">
        <v>416</v>
      </c>
      <c r="D243" s="228" t="s">
        <v>319</v>
      </c>
      <c r="E243" s="229" t="s">
        <v>417</v>
      </c>
      <c r="F243" s="230" t="s">
        <v>418</v>
      </c>
      <c r="G243" s="231" t="s">
        <v>94</v>
      </c>
      <c r="H243" s="232">
        <v>33.659999999999997</v>
      </c>
      <c r="I243" s="233"/>
      <c r="J243" s="234">
        <f>ROUND(I243*H243,2)</f>
        <v>0</v>
      </c>
      <c r="K243" s="230" t="s">
        <v>214</v>
      </c>
      <c r="L243" s="235"/>
      <c r="M243" s="236" t="s">
        <v>1</v>
      </c>
      <c r="N243" s="237" t="s">
        <v>40</v>
      </c>
      <c r="O243" s="71"/>
      <c r="P243" s="197">
        <f>O243*H243</f>
        <v>0</v>
      </c>
      <c r="Q243" s="197">
        <v>0.17499999999999999</v>
      </c>
      <c r="R243" s="197">
        <f>Q243*H243</f>
        <v>5.8904999999999994</v>
      </c>
      <c r="S243" s="197">
        <v>0</v>
      </c>
      <c r="T243" s="19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9" t="s">
        <v>240</v>
      </c>
      <c r="AT243" s="199" t="s">
        <v>319</v>
      </c>
      <c r="AU243" s="199" t="s">
        <v>85</v>
      </c>
      <c r="AY243" s="17" t="s">
        <v>209</v>
      </c>
      <c r="BE243" s="200">
        <f>IF(N243="základní",J243,0)</f>
        <v>0</v>
      </c>
      <c r="BF243" s="200">
        <f>IF(N243="snížená",J243,0)</f>
        <v>0</v>
      </c>
      <c r="BG243" s="200">
        <f>IF(N243="zákl. přenesená",J243,0)</f>
        <v>0</v>
      </c>
      <c r="BH243" s="200">
        <f>IF(N243="sníž. přenesená",J243,0)</f>
        <v>0</v>
      </c>
      <c r="BI243" s="200">
        <f>IF(N243="nulová",J243,0)</f>
        <v>0</v>
      </c>
      <c r="BJ243" s="17" t="s">
        <v>83</v>
      </c>
      <c r="BK243" s="200">
        <f>ROUND(I243*H243,2)</f>
        <v>0</v>
      </c>
      <c r="BL243" s="17" t="s">
        <v>215</v>
      </c>
      <c r="BM243" s="199" t="s">
        <v>419</v>
      </c>
    </row>
    <row r="244" spans="1:65" s="2" customFormat="1" ht="19.5">
      <c r="A244" s="34"/>
      <c r="B244" s="35"/>
      <c r="C244" s="36"/>
      <c r="D244" s="203" t="s">
        <v>267</v>
      </c>
      <c r="E244" s="36"/>
      <c r="F244" s="213" t="s">
        <v>405</v>
      </c>
      <c r="G244" s="36"/>
      <c r="H244" s="36"/>
      <c r="I244" s="214"/>
      <c r="J244" s="36"/>
      <c r="K244" s="36"/>
      <c r="L244" s="39"/>
      <c r="M244" s="215"/>
      <c r="N244" s="216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267</v>
      </c>
      <c r="AU244" s="17" t="s">
        <v>85</v>
      </c>
    </row>
    <row r="245" spans="1:65" s="13" customFormat="1">
      <c r="B245" s="201"/>
      <c r="C245" s="202"/>
      <c r="D245" s="203" t="s">
        <v>226</v>
      </c>
      <c r="E245" s="204" t="s">
        <v>1</v>
      </c>
      <c r="F245" s="205" t="s">
        <v>115</v>
      </c>
      <c r="G245" s="202"/>
      <c r="H245" s="206">
        <v>33</v>
      </c>
      <c r="I245" s="207"/>
      <c r="J245" s="202"/>
      <c r="K245" s="202"/>
      <c r="L245" s="208"/>
      <c r="M245" s="209"/>
      <c r="N245" s="210"/>
      <c r="O245" s="210"/>
      <c r="P245" s="210"/>
      <c r="Q245" s="210"/>
      <c r="R245" s="210"/>
      <c r="S245" s="210"/>
      <c r="T245" s="211"/>
      <c r="AT245" s="212" t="s">
        <v>226</v>
      </c>
      <c r="AU245" s="212" t="s">
        <v>85</v>
      </c>
      <c r="AV245" s="13" t="s">
        <v>85</v>
      </c>
      <c r="AW245" s="13" t="s">
        <v>30</v>
      </c>
      <c r="AX245" s="13" t="s">
        <v>83</v>
      </c>
      <c r="AY245" s="212" t="s">
        <v>209</v>
      </c>
    </row>
    <row r="246" spans="1:65" s="13" customFormat="1">
      <c r="B246" s="201"/>
      <c r="C246" s="202"/>
      <c r="D246" s="203" t="s">
        <v>226</v>
      </c>
      <c r="E246" s="202"/>
      <c r="F246" s="205" t="s">
        <v>420</v>
      </c>
      <c r="G246" s="202"/>
      <c r="H246" s="206">
        <v>33.659999999999997</v>
      </c>
      <c r="I246" s="207"/>
      <c r="J246" s="202"/>
      <c r="K246" s="202"/>
      <c r="L246" s="208"/>
      <c r="M246" s="209"/>
      <c r="N246" s="210"/>
      <c r="O246" s="210"/>
      <c r="P246" s="210"/>
      <c r="Q246" s="210"/>
      <c r="R246" s="210"/>
      <c r="S246" s="210"/>
      <c r="T246" s="211"/>
      <c r="AT246" s="212" t="s">
        <v>226</v>
      </c>
      <c r="AU246" s="212" t="s">
        <v>85</v>
      </c>
      <c r="AV246" s="13" t="s">
        <v>85</v>
      </c>
      <c r="AW246" s="13" t="s">
        <v>4</v>
      </c>
      <c r="AX246" s="13" t="s">
        <v>83</v>
      </c>
      <c r="AY246" s="212" t="s">
        <v>209</v>
      </c>
    </row>
    <row r="247" spans="1:65" s="2" customFormat="1" ht="33" customHeight="1">
      <c r="A247" s="34"/>
      <c r="B247" s="35"/>
      <c r="C247" s="188" t="s">
        <v>421</v>
      </c>
      <c r="D247" s="188" t="s">
        <v>211</v>
      </c>
      <c r="E247" s="189" t="s">
        <v>422</v>
      </c>
      <c r="F247" s="190" t="s">
        <v>423</v>
      </c>
      <c r="G247" s="191" t="s">
        <v>94</v>
      </c>
      <c r="H247" s="192">
        <v>33</v>
      </c>
      <c r="I247" s="193"/>
      <c r="J247" s="194">
        <f>ROUND(I247*H247,2)</f>
        <v>0</v>
      </c>
      <c r="K247" s="190" t="s">
        <v>214</v>
      </c>
      <c r="L247" s="39"/>
      <c r="M247" s="195" t="s">
        <v>1</v>
      </c>
      <c r="N247" s="196" t="s">
        <v>40</v>
      </c>
      <c r="O247" s="71"/>
      <c r="P247" s="197">
        <f>O247*H247</f>
        <v>0</v>
      </c>
      <c r="Q247" s="197">
        <v>0</v>
      </c>
      <c r="R247" s="197">
        <f>Q247*H247</f>
        <v>0</v>
      </c>
      <c r="S247" s="197">
        <v>0</v>
      </c>
      <c r="T247" s="19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9" t="s">
        <v>215</v>
      </c>
      <c r="AT247" s="199" t="s">
        <v>211</v>
      </c>
      <c r="AU247" s="199" t="s">
        <v>85</v>
      </c>
      <c r="AY247" s="17" t="s">
        <v>209</v>
      </c>
      <c r="BE247" s="200">
        <f>IF(N247="základní",J247,0)</f>
        <v>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7" t="s">
        <v>83</v>
      </c>
      <c r="BK247" s="200">
        <f>ROUND(I247*H247,2)</f>
        <v>0</v>
      </c>
      <c r="BL247" s="17" t="s">
        <v>215</v>
      </c>
      <c r="BM247" s="199" t="s">
        <v>424</v>
      </c>
    </row>
    <row r="248" spans="1:65" s="13" customFormat="1">
      <c r="B248" s="201"/>
      <c r="C248" s="202"/>
      <c r="D248" s="203" t="s">
        <v>226</v>
      </c>
      <c r="E248" s="204" t="s">
        <v>1</v>
      </c>
      <c r="F248" s="205" t="s">
        <v>115</v>
      </c>
      <c r="G248" s="202"/>
      <c r="H248" s="206">
        <v>33</v>
      </c>
      <c r="I248" s="207"/>
      <c r="J248" s="202"/>
      <c r="K248" s="202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226</v>
      </c>
      <c r="AU248" s="212" t="s">
        <v>85</v>
      </c>
      <c r="AV248" s="13" t="s">
        <v>85</v>
      </c>
      <c r="AW248" s="13" t="s">
        <v>30</v>
      </c>
      <c r="AX248" s="13" t="s">
        <v>83</v>
      </c>
      <c r="AY248" s="212" t="s">
        <v>209</v>
      </c>
    </row>
    <row r="249" spans="1:65" s="12" customFormat="1" ht="22.9" customHeight="1">
      <c r="B249" s="172"/>
      <c r="C249" s="173"/>
      <c r="D249" s="174" t="s">
        <v>74</v>
      </c>
      <c r="E249" s="186" t="s">
        <v>232</v>
      </c>
      <c r="F249" s="186" t="s">
        <v>425</v>
      </c>
      <c r="G249" s="173"/>
      <c r="H249" s="173"/>
      <c r="I249" s="176"/>
      <c r="J249" s="187">
        <f>BK249</f>
        <v>0</v>
      </c>
      <c r="K249" s="173"/>
      <c r="L249" s="178"/>
      <c r="M249" s="179"/>
      <c r="N249" s="180"/>
      <c r="O249" s="180"/>
      <c r="P249" s="181">
        <f>SUM(P250:P251)</f>
        <v>0</v>
      </c>
      <c r="Q249" s="180"/>
      <c r="R249" s="181">
        <f>SUM(R250:R251)</f>
        <v>1.9659599999999999</v>
      </c>
      <c r="S249" s="180"/>
      <c r="T249" s="182">
        <f>SUM(T250:T251)</f>
        <v>0</v>
      </c>
      <c r="AR249" s="183" t="s">
        <v>83</v>
      </c>
      <c r="AT249" s="184" t="s">
        <v>74</v>
      </c>
      <c r="AU249" s="184" t="s">
        <v>83</v>
      </c>
      <c r="AY249" s="183" t="s">
        <v>209</v>
      </c>
      <c r="BK249" s="185">
        <f>SUM(BK250:BK251)</f>
        <v>0</v>
      </c>
    </row>
    <row r="250" spans="1:65" s="2" customFormat="1" ht="24.2" customHeight="1">
      <c r="A250" s="34"/>
      <c r="B250" s="35"/>
      <c r="C250" s="188" t="s">
        <v>426</v>
      </c>
      <c r="D250" s="188" t="s">
        <v>211</v>
      </c>
      <c r="E250" s="189" t="s">
        <v>427</v>
      </c>
      <c r="F250" s="190" t="s">
        <v>428</v>
      </c>
      <c r="G250" s="191" t="s">
        <v>94</v>
      </c>
      <c r="H250" s="192">
        <v>172</v>
      </c>
      <c r="I250" s="193"/>
      <c r="J250" s="194">
        <f>ROUND(I250*H250,2)</f>
        <v>0</v>
      </c>
      <c r="K250" s="190" t="s">
        <v>429</v>
      </c>
      <c r="L250" s="39"/>
      <c r="M250" s="195" t="s">
        <v>1</v>
      </c>
      <c r="N250" s="196" t="s">
        <v>40</v>
      </c>
      <c r="O250" s="71"/>
      <c r="P250" s="197">
        <f>O250*H250</f>
        <v>0</v>
      </c>
      <c r="Q250" s="197">
        <v>1.1429999999999999E-2</v>
      </c>
      <c r="R250" s="197">
        <f>Q250*H250</f>
        <v>1.9659599999999999</v>
      </c>
      <c r="S250" s="197">
        <v>0</v>
      </c>
      <c r="T250" s="19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9" t="s">
        <v>215</v>
      </c>
      <c r="AT250" s="199" t="s">
        <v>211</v>
      </c>
      <c r="AU250" s="199" t="s">
        <v>85</v>
      </c>
      <c r="AY250" s="17" t="s">
        <v>209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17" t="s">
        <v>83</v>
      </c>
      <c r="BK250" s="200">
        <f>ROUND(I250*H250,2)</f>
        <v>0</v>
      </c>
      <c r="BL250" s="17" t="s">
        <v>215</v>
      </c>
      <c r="BM250" s="199" t="s">
        <v>430</v>
      </c>
    </row>
    <row r="251" spans="1:65" s="13" customFormat="1">
      <c r="B251" s="201"/>
      <c r="C251" s="202"/>
      <c r="D251" s="203" t="s">
        <v>226</v>
      </c>
      <c r="E251" s="204" t="s">
        <v>1</v>
      </c>
      <c r="F251" s="205" t="s">
        <v>431</v>
      </c>
      <c r="G251" s="202"/>
      <c r="H251" s="206">
        <v>172</v>
      </c>
      <c r="I251" s="207"/>
      <c r="J251" s="202"/>
      <c r="K251" s="202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226</v>
      </c>
      <c r="AU251" s="212" t="s">
        <v>85</v>
      </c>
      <c r="AV251" s="13" t="s">
        <v>85</v>
      </c>
      <c r="AW251" s="13" t="s">
        <v>30</v>
      </c>
      <c r="AX251" s="13" t="s">
        <v>83</v>
      </c>
      <c r="AY251" s="212" t="s">
        <v>209</v>
      </c>
    </row>
    <row r="252" spans="1:65" s="12" customFormat="1" ht="22.9" customHeight="1">
      <c r="B252" s="172"/>
      <c r="C252" s="173"/>
      <c r="D252" s="174" t="s">
        <v>74</v>
      </c>
      <c r="E252" s="186" t="s">
        <v>240</v>
      </c>
      <c r="F252" s="186" t="s">
        <v>432</v>
      </c>
      <c r="G252" s="173"/>
      <c r="H252" s="173"/>
      <c r="I252" s="176"/>
      <c r="J252" s="187">
        <f>BK252</f>
        <v>0</v>
      </c>
      <c r="K252" s="173"/>
      <c r="L252" s="178"/>
      <c r="M252" s="179"/>
      <c r="N252" s="180"/>
      <c r="O252" s="180"/>
      <c r="P252" s="181">
        <f>SUM(P253:P280)</f>
        <v>0</v>
      </c>
      <c r="Q252" s="180"/>
      <c r="R252" s="181">
        <f>SUM(R253:R280)</f>
        <v>22.148060000000001</v>
      </c>
      <c r="S252" s="180"/>
      <c r="T252" s="182">
        <f>SUM(T253:T280)</f>
        <v>0</v>
      </c>
      <c r="AR252" s="183" t="s">
        <v>83</v>
      </c>
      <c r="AT252" s="184" t="s">
        <v>74</v>
      </c>
      <c r="AU252" s="184" t="s">
        <v>83</v>
      </c>
      <c r="AY252" s="183" t="s">
        <v>209</v>
      </c>
      <c r="BK252" s="185">
        <f>SUM(BK253:BK280)</f>
        <v>0</v>
      </c>
    </row>
    <row r="253" spans="1:65" s="2" customFormat="1" ht="24.2" customHeight="1">
      <c r="A253" s="34"/>
      <c r="B253" s="35"/>
      <c r="C253" s="188" t="s">
        <v>433</v>
      </c>
      <c r="D253" s="188" t="s">
        <v>211</v>
      </c>
      <c r="E253" s="189" t="s">
        <v>434</v>
      </c>
      <c r="F253" s="190" t="s">
        <v>435</v>
      </c>
      <c r="G253" s="191" t="s">
        <v>106</v>
      </c>
      <c r="H253" s="192">
        <v>32</v>
      </c>
      <c r="I253" s="193"/>
      <c r="J253" s="194">
        <f>ROUND(I253*H253,2)</f>
        <v>0</v>
      </c>
      <c r="K253" s="190" t="s">
        <v>214</v>
      </c>
      <c r="L253" s="39"/>
      <c r="M253" s="195" t="s">
        <v>1</v>
      </c>
      <c r="N253" s="196" t="s">
        <v>40</v>
      </c>
      <c r="O253" s="71"/>
      <c r="P253" s="197">
        <f>O253*H253</f>
        <v>0</v>
      </c>
      <c r="Q253" s="197">
        <v>1.235E-2</v>
      </c>
      <c r="R253" s="197">
        <f>Q253*H253</f>
        <v>0.3952</v>
      </c>
      <c r="S253" s="197">
        <v>0</v>
      </c>
      <c r="T253" s="19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9" t="s">
        <v>215</v>
      </c>
      <c r="AT253" s="199" t="s">
        <v>211</v>
      </c>
      <c r="AU253" s="199" t="s">
        <v>85</v>
      </c>
      <c r="AY253" s="17" t="s">
        <v>209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17" t="s">
        <v>83</v>
      </c>
      <c r="BK253" s="200">
        <f>ROUND(I253*H253,2)</f>
        <v>0</v>
      </c>
      <c r="BL253" s="17" t="s">
        <v>215</v>
      </c>
      <c r="BM253" s="199" t="s">
        <v>436</v>
      </c>
    </row>
    <row r="254" spans="1:65" s="13" customFormat="1">
      <c r="B254" s="201"/>
      <c r="C254" s="202"/>
      <c r="D254" s="203" t="s">
        <v>226</v>
      </c>
      <c r="E254" s="204" t="s">
        <v>1</v>
      </c>
      <c r="F254" s="205" t="s">
        <v>104</v>
      </c>
      <c r="G254" s="202"/>
      <c r="H254" s="206">
        <v>32</v>
      </c>
      <c r="I254" s="207"/>
      <c r="J254" s="202"/>
      <c r="K254" s="202"/>
      <c r="L254" s="208"/>
      <c r="M254" s="209"/>
      <c r="N254" s="210"/>
      <c r="O254" s="210"/>
      <c r="P254" s="210"/>
      <c r="Q254" s="210"/>
      <c r="R254" s="210"/>
      <c r="S254" s="210"/>
      <c r="T254" s="211"/>
      <c r="AT254" s="212" t="s">
        <v>226</v>
      </c>
      <c r="AU254" s="212" t="s">
        <v>85</v>
      </c>
      <c r="AV254" s="13" t="s">
        <v>85</v>
      </c>
      <c r="AW254" s="13" t="s">
        <v>30</v>
      </c>
      <c r="AX254" s="13" t="s">
        <v>83</v>
      </c>
      <c r="AY254" s="212" t="s">
        <v>209</v>
      </c>
    </row>
    <row r="255" spans="1:65" s="2" customFormat="1" ht="24.2" customHeight="1">
      <c r="A255" s="34"/>
      <c r="B255" s="35"/>
      <c r="C255" s="188" t="s">
        <v>437</v>
      </c>
      <c r="D255" s="188" t="s">
        <v>211</v>
      </c>
      <c r="E255" s="189" t="s">
        <v>438</v>
      </c>
      <c r="F255" s="190" t="s">
        <v>439</v>
      </c>
      <c r="G255" s="191" t="s">
        <v>160</v>
      </c>
      <c r="H255" s="192">
        <v>3</v>
      </c>
      <c r="I255" s="193"/>
      <c r="J255" s="194">
        <f>ROUND(I255*H255,2)</f>
        <v>0</v>
      </c>
      <c r="K255" s="190" t="s">
        <v>214</v>
      </c>
      <c r="L255" s="39"/>
      <c r="M255" s="195" t="s">
        <v>1</v>
      </c>
      <c r="N255" s="196" t="s">
        <v>40</v>
      </c>
      <c r="O255" s="71"/>
      <c r="P255" s="197">
        <f>O255*H255</f>
        <v>0</v>
      </c>
      <c r="Q255" s="197">
        <v>1.248E-2</v>
      </c>
      <c r="R255" s="197">
        <f>Q255*H255</f>
        <v>3.7440000000000001E-2</v>
      </c>
      <c r="S255" s="197">
        <v>0</v>
      </c>
      <c r="T255" s="19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9" t="s">
        <v>215</v>
      </c>
      <c r="AT255" s="199" t="s">
        <v>211</v>
      </c>
      <c r="AU255" s="199" t="s">
        <v>85</v>
      </c>
      <c r="AY255" s="17" t="s">
        <v>209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17" t="s">
        <v>83</v>
      </c>
      <c r="BK255" s="200">
        <f>ROUND(I255*H255,2)</f>
        <v>0</v>
      </c>
      <c r="BL255" s="17" t="s">
        <v>215</v>
      </c>
      <c r="BM255" s="199" t="s">
        <v>440</v>
      </c>
    </row>
    <row r="256" spans="1:65" s="13" customFormat="1">
      <c r="B256" s="201"/>
      <c r="C256" s="202"/>
      <c r="D256" s="203" t="s">
        <v>226</v>
      </c>
      <c r="E256" s="204" t="s">
        <v>1</v>
      </c>
      <c r="F256" s="205" t="s">
        <v>158</v>
      </c>
      <c r="G256" s="202"/>
      <c r="H256" s="206">
        <v>3</v>
      </c>
      <c r="I256" s="207"/>
      <c r="J256" s="202"/>
      <c r="K256" s="202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226</v>
      </c>
      <c r="AU256" s="212" t="s">
        <v>85</v>
      </c>
      <c r="AV256" s="13" t="s">
        <v>85</v>
      </c>
      <c r="AW256" s="13" t="s">
        <v>30</v>
      </c>
      <c r="AX256" s="13" t="s">
        <v>83</v>
      </c>
      <c r="AY256" s="212" t="s">
        <v>209</v>
      </c>
    </row>
    <row r="257" spans="1:65" s="2" customFormat="1" ht="24.2" customHeight="1">
      <c r="A257" s="34"/>
      <c r="B257" s="35"/>
      <c r="C257" s="228" t="s">
        <v>441</v>
      </c>
      <c r="D257" s="228" t="s">
        <v>319</v>
      </c>
      <c r="E257" s="229" t="s">
        <v>442</v>
      </c>
      <c r="F257" s="230" t="s">
        <v>443</v>
      </c>
      <c r="G257" s="231" t="s">
        <v>160</v>
      </c>
      <c r="H257" s="232">
        <v>3</v>
      </c>
      <c r="I257" s="233"/>
      <c r="J257" s="234">
        <f>ROUND(I257*H257,2)</f>
        <v>0</v>
      </c>
      <c r="K257" s="230" t="s">
        <v>214</v>
      </c>
      <c r="L257" s="235"/>
      <c r="M257" s="236" t="s">
        <v>1</v>
      </c>
      <c r="N257" s="237" t="s">
        <v>40</v>
      </c>
      <c r="O257" s="71"/>
      <c r="P257" s="197">
        <f>O257*H257</f>
        <v>0</v>
      </c>
      <c r="Q257" s="197">
        <v>0.39600000000000002</v>
      </c>
      <c r="R257" s="197">
        <f>Q257*H257</f>
        <v>1.1880000000000002</v>
      </c>
      <c r="S257" s="197">
        <v>0</v>
      </c>
      <c r="T257" s="19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9" t="s">
        <v>240</v>
      </c>
      <c r="AT257" s="199" t="s">
        <v>319</v>
      </c>
      <c r="AU257" s="199" t="s">
        <v>85</v>
      </c>
      <c r="AY257" s="17" t="s">
        <v>209</v>
      </c>
      <c r="BE257" s="200">
        <f>IF(N257="základní",J257,0)</f>
        <v>0</v>
      </c>
      <c r="BF257" s="200">
        <f>IF(N257="snížená",J257,0)</f>
        <v>0</v>
      </c>
      <c r="BG257" s="200">
        <f>IF(N257="zákl. přenesená",J257,0)</f>
        <v>0</v>
      </c>
      <c r="BH257" s="200">
        <f>IF(N257="sníž. přenesená",J257,0)</f>
        <v>0</v>
      </c>
      <c r="BI257" s="200">
        <f>IF(N257="nulová",J257,0)</f>
        <v>0</v>
      </c>
      <c r="BJ257" s="17" t="s">
        <v>83</v>
      </c>
      <c r="BK257" s="200">
        <f>ROUND(I257*H257,2)</f>
        <v>0</v>
      </c>
      <c r="BL257" s="17" t="s">
        <v>215</v>
      </c>
      <c r="BM257" s="199" t="s">
        <v>444</v>
      </c>
    </row>
    <row r="258" spans="1:65" s="13" customFormat="1">
      <c r="B258" s="201"/>
      <c r="C258" s="202"/>
      <c r="D258" s="203" t="s">
        <v>226</v>
      </c>
      <c r="E258" s="204" t="s">
        <v>1</v>
      </c>
      <c r="F258" s="205" t="s">
        <v>158</v>
      </c>
      <c r="G258" s="202"/>
      <c r="H258" s="206">
        <v>3</v>
      </c>
      <c r="I258" s="207"/>
      <c r="J258" s="202"/>
      <c r="K258" s="202"/>
      <c r="L258" s="208"/>
      <c r="M258" s="209"/>
      <c r="N258" s="210"/>
      <c r="O258" s="210"/>
      <c r="P258" s="210"/>
      <c r="Q258" s="210"/>
      <c r="R258" s="210"/>
      <c r="S258" s="210"/>
      <c r="T258" s="211"/>
      <c r="AT258" s="212" t="s">
        <v>226</v>
      </c>
      <c r="AU258" s="212" t="s">
        <v>85</v>
      </c>
      <c r="AV258" s="13" t="s">
        <v>85</v>
      </c>
      <c r="AW258" s="13" t="s">
        <v>30</v>
      </c>
      <c r="AX258" s="13" t="s">
        <v>83</v>
      </c>
      <c r="AY258" s="212" t="s">
        <v>209</v>
      </c>
    </row>
    <row r="259" spans="1:65" s="2" customFormat="1" ht="24.2" customHeight="1">
      <c r="A259" s="34"/>
      <c r="B259" s="35"/>
      <c r="C259" s="228" t="s">
        <v>445</v>
      </c>
      <c r="D259" s="228" t="s">
        <v>319</v>
      </c>
      <c r="E259" s="229" t="s">
        <v>446</v>
      </c>
      <c r="F259" s="230" t="s">
        <v>447</v>
      </c>
      <c r="G259" s="231" t="s">
        <v>160</v>
      </c>
      <c r="H259" s="232">
        <v>3</v>
      </c>
      <c r="I259" s="233"/>
      <c r="J259" s="234">
        <f>ROUND(I259*H259,2)</f>
        <v>0</v>
      </c>
      <c r="K259" s="230" t="s">
        <v>214</v>
      </c>
      <c r="L259" s="235"/>
      <c r="M259" s="236" t="s">
        <v>1</v>
      </c>
      <c r="N259" s="237" t="s">
        <v>40</v>
      </c>
      <c r="O259" s="71"/>
      <c r="P259" s="197">
        <f>O259*H259</f>
        <v>0</v>
      </c>
      <c r="Q259" s="197">
        <v>5.5E-2</v>
      </c>
      <c r="R259" s="197">
        <f>Q259*H259</f>
        <v>0.16500000000000001</v>
      </c>
      <c r="S259" s="197">
        <v>0</v>
      </c>
      <c r="T259" s="19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9" t="s">
        <v>240</v>
      </c>
      <c r="AT259" s="199" t="s">
        <v>319</v>
      </c>
      <c r="AU259" s="199" t="s">
        <v>85</v>
      </c>
      <c r="AY259" s="17" t="s">
        <v>209</v>
      </c>
      <c r="BE259" s="200">
        <f>IF(N259="základní",J259,0)</f>
        <v>0</v>
      </c>
      <c r="BF259" s="200">
        <f>IF(N259="snížená",J259,0)</f>
        <v>0</v>
      </c>
      <c r="BG259" s="200">
        <f>IF(N259="zákl. přenesená",J259,0)</f>
        <v>0</v>
      </c>
      <c r="BH259" s="200">
        <f>IF(N259="sníž. přenesená",J259,0)</f>
        <v>0</v>
      </c>
      <c r="BI259" s="200">
        <f>IF(N259="nulová",J259,0)</f>
        <v>0</v>
      </c>
      <c r="BJ259" s="17" t="s">
        <v>83</v>
      </c>
      <c r="BK259" s="200">
        <f>ROUND(I259*H259,2)</f>
        <v>0</v>
      </c>
      <c r="BL259" s="17" t="s">
        <v>215</v>
      </c>
      <c r="BM259" s="199" t="s">
        <v>448</v>
      </c>
    </row>
    <row r="260" spans="1:65" s="13" customFormat="1">
      <c r="B260" s="201"/>
      <c r="C260" s="202"/>
      <c r="D260" s="203" t="s">
        <v>226</v>
      </c>
      <c r="E260" s="204" t="s">
        <v>1</v>
      </c>
      <c r="F260" s="205" t="s">
        <v>158</v>
      </c>
      <c r="G260" s="202"/>
      <c r="H260" s="206">
        <v>3</v>
      </c>
      <c r="I260" s="207"/>
      <c r="J260" s="202"/>
      <c r="K260" s="202"/>
      <c r="L260" s="208"/>
      <c r="M260" s="209"/>
      <c r="N260" s="210"/>
      <c r="O260" s="210"/>
      <c r="P260" s="210"/>
      <c r="Q260" s="210"/>
      <c r="R260" s="210"/>
      <c r="S260" s="210"/>
      <c r="T260" s="211"/>
      <c r="AT260" s="212" t="s">
        <v>226</v>
      </c>
      <c r="AU260" s="212" t="s">
        <v>85</v>
      </c>
      <c r="AV260" s="13" t="s">
        <v>85</v>
      </c>
      <c r="AW260" s="13" t="s">
        <v>30</v>
      </c>
      <c r="AX260" s="13" t="s">
        <v>83</v>
      </c>
      <c r="AY260" s="212" t="s">
        <v>209</v>
      </c>
    </row>
    <row r="261" spans="1:65" s="2" customFormat="1" ht="24.2" customHeight="1">
      <c r="A261" s="34"/>
      <c r="B261" s="35"/>
      <c r="C261" s="188" t="s">
        <v>449</v>
      </c>
      <c r="D261" s="188" t="s">
        <v>211</v>
      </c>
      <c r="E261" s="189" t="s">
        <v>450</v>
      </c>
      <c r="F261" s="190" t="s">
        <v>451</v>
      </c>
      <c r="G261" s="191" t="s">
        <v>160</v>
      </c>
      <c r="H261" s="192">
        <v>16</v>
      </c>
      <c r="I261" s="193"/>
      <c r="J261" s="194">
        <f>ROUND(I261*H261,2)</f>
        <v>0</v>
      </c>
      <c r="K261" s="190" t="s">
        <v>429</v>
      </c>
      <c r="L261" s="39"/>
      <c r="M261" s="195" t="s">
        <v>1</v>
      </c>
      <c r="N261" s="196" t="s">
        <v>40</v>
      </c>
      <c r="O261" s="71"/>
      <c r="P261" s="197">
        <f>O261*H261</f>
        <v>0</v>
      </c>
      <c r="Q261" s="197">
        <v>0.34089999999999998</v>
      </c>
      <c r="R261" s="197">
        <f>Q261*H261</f>
        <v>5.4543999999999997</v>
      </c>
      <c r="S261" s="197">
        <v>0</v>
      </c>
      <c r="T261" s="19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9" t="s">
        <v>215</v>
      </c>
      <c r="AT261" s="199" t="s">
        <v>211</v>
      </c>
      <c r="AU261" s="199" t="s">
        <v>85</v>
      </c>
      <c r="AY261" s="17" t="s">
        <v>209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17" t="s">
        <v>83</v>
      </c>
      <c r="BK261" s="200">
        <f>ROUND(I261*H261,2)</f>
        <v>0</v>
      </c>
      <c r="BL261" s="17" t="s">
        <v>215</v>
      </c>
      <c r="BM261" s="199" t="s">
        <v>452</v>
      </c>
    </row>
    <row r="262" spans="1:65" s="13" customFormat="1">
      <c r="B262" s="201"/>
      <c r="C262" s="202"/>
      <c r="D262" s="203" t="s">
        <v>226</v>
      </c>
      <c r="E262" s="204" t="s">
        <v>1</v>
      </c>
      <c r="F262" s="205" t="s">
        <v>161</v>
      </c>
      <c r="G262" s="202"/>
      <c r="H262" s="206">
        <v>16</v>
      </c>
      <c r="I262" s="207"/>
      <c r="J262" s="202"/>
      <c r="K262" s="202"/>
      <c r="L262" s="208"/>
      <c r="M262" s="209"/>
      <c r="N262" s="210"/>
      <c r="O262" s="210"/>
      <c r="P262" s="210"/>
      <c r="Q262" s="210"/>
      <c r="R262" s="210"/>
      <c r="S262" s="210"/>
      <c r="T262" s="211"/>
      <c r="AT262" s="212" t="s">
        <v>226</v>
      </c>
      <c r="AU262" s="212" t="s">
        <v>85</v>
      </c>
      <c r="AV262" s="13" t="s">
        <v>85</v>
      </c>
      <c r="AW262" s="13" t="s">
        <v>30</v>
      </c>
      <c r="AX262" s="13" t="s">
        <v>83</v>
      </c>
      <c r="AY262" s="212" t="s">
        <v>209</v>
      </c>
    </row>
    <row r="263" spans="1:65" s="2" customFormat="1" ht="24.2" customHeight="1">
      <c r="A263" s="34"/>
      <c r="B263" s="35"/>
      <c r="C263" s="228" t="s">
        <v>453</v>
      </c>
      <c r="D263" s="228" t="s">
        <v>319</v>
      </c>
      <c r="E263" s="229" t="s">
        <v>454</v>
      </c>
      <c r="F263" s="230" t="s">
        <v>455</v>
      </c>
      <c r="G263" s="231" t="s">
        <v>160</v>
      </c>
      <c r="H263" s="232">
        <v>16</v>
      </c>
      <c r="I263" s="233"/>
      <c r="J263" s="234">
        <f>ROUND(I263*H263,2)</f>
        <v>0</v>
      </c>
      <c r="K263" s="230" t="s">
        <v>214</v>
      </c>
      <c r="L263" s="235"/>
      <c r="M263" s="236" t="s">
        <v>1</v>
      </c>
      <c r="N263" s="237" t="s">
        <v>40</v>
      </c>
      <c r="O263" s="71"/>
      <c r="P263" s="197">
        <f>O263*H263</f>
        <v>0</v>
      </c>
      <c r="Q263" s="197">
        <v>7.1999999999999995E-2</v>
      </c>
      <c r="R263" s="197">
        <f>Q263*H263</f>
        <v>1.1519999999999999</v>
      </c>
      <c r="S263" s="197">
        <v>0</v>
      </c>
      <c r="T263" s="19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9" t="s">
        <v>240</v>
      </c>
      <c r="AT263" s="199" t="s">
        <v>319</v>
      </c>
      <c r="AU263" s="199" t="s">
        <v>85</v>
      </c>
      <c r="AY263" s="17" t="s">
        <v>209</v>
      </c>
      <c r="BE263" s="200">
        <f>IF(N263="základní",J263,0)</f>
        <v>0</v>
      </c>
      <c r="BF263" s="200">
        <f>IF(N263="snížená",J263,0)</f>
        <v>0</v>
      </c>
      <c r="BG263" s="200">
        <f>IF(N263="zákl. přenesená",J263,0)</f>
        <v>0</v>
      </c>
      <c r="BH263" s="200">
        <f>IF(N263="sníž. přenesená",J263,0)</f>
        <v>0</v>
      </c>
      <c r="BI263" s="200">
        <f>IF(N263="nulová",J263,0)</f>
        <v>0</v>
      </c>
      <c r="BJ263" s="17" t="s">
        <v>83</v>
      </c>
      <c r="BK263" s="200">
        <f>ROUND(I263*H263,2)</f>
        <v>0</v>
      </c>
      <c r="BL263" s="17" t="s">
        <v>215</v>
      </c>
      <c r="BM263" s="199" t="s">
        <v>456</v>
      </c>
    </row>
    <row r="264" spans="1:65" s="13" customFormat="1">
      <c r="B264" s="201"/>
      <c r="C264" s="202"/>
      <c r="D264" s="203" t="s">
        <v>226</v>
      </c>
      <c r="E264" s="204" t="s">
        <v>1</v>
      </c>
      <c r="F264" s="205" t="s">
        <v>161</v>
      </c>
      <c r="G264" s="202"/>
      <c r="H264" s="206">
        <v>16</v>
      </c>
      <c r="I264" s="207"/>
      <c r="J264" s="202"/>
      <c r="K264" s="202"/>
      <c r="L264" s="208"/>
      <c r="M264" s="209"/>
      <c r="N264" s="210"/>
      <c r="O264" s="210"/>
      <c r="P264" s="210"/>
      <c r="Q264" s="210"/>
      <c r="R264" s="210"/>
      <c r="S264" s="210"/>
      <c r="T264" s="211"/>
      <c r="AT264" s="212" t="s">
        <v>226</v>
      </c>
      <c r="AU264" s="212" t="s">
        <v>85</v>
      </c>
      <c r="AV264" s="13" t="s">
        <v>85</v>
      </c>
      <c r="AW264" s="13" t="s">
        <v>30</v>
      </c>
      <c r="AX264" s="13" t="s">
        <v>83</v>
      </c>
      <c r="AY264" s="212" t="s">
        <v>209</v>
      </c>
    </row>
    <row r="265" spans="1:65" s="2" customFormat="1" ht="24.2" customHeight="1">
      <c r="A265" s="34"/>
      <c r="B265" s="35"/>
      <c r="C265" s="228" t="s">
        <v>457</v>
      </c>
      <c r="D265" s="228" t="s">
        <v>319</v>
      </c>
      <c r="E265" s="229" t="s">
        <v>458</v>
      </c>
      <c r="F265" s="230" t="s">
        <v>459</v>
      </c>
      <c r="G265" s="231" t="s">
        <v>160</v>
      </c>
      <c r="H265" s="232">
        <v>16</v>
      </c>
      <c r="I265" s="233"/>
      <c r="J265" s="234">
        <f>ROUND(I265*H265,2)</f>
        <v>0</v>
      </c>
      <c r="K265" s="230" t="s">
        <v>214</v>
      </c>
      <c r="L265" s="235"/>
      <c r="M265" s="236" t="s">
        <v>1</v>
      </c>
      <c r="N265" s="237" t="s">
        <v>40</v>
      </c>
      <c r="O265" s="71"/>
      <c r="P265" s="197">
        <f>O265*H265</f>
        <v>0</v>
      </c>
      <c r="Q265" s="197">
        <v>0.08</v>
      </c>
      <c r="R265" s="197">
        <f>Q265*H265</f>
        <v>1.28</v>
      </c>
      <c r="S265" s="197">
        <v>0</v>
      </c>
      <c r="T265" s="19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9" t="s">
        <v>240</v>
      </c>
      <c r="AT265" s="199" t="s">
        <v>319</v>
      </c>
      <c r="AU265" s="199" t="s">
        <v>85</v>
      </c>
      <c r="AY265" s="17" t="s">
        <v>209</v>
      </c>
      <c r="BE265" s="200">
        <f>IF(N265="základní",J265,0)</f>
        <v>0</v>
      </c>
      <c r="BF265" s="200">
        <f>IF(N265="snížená",J265,0)</f>
        <v>0</v>
      </c>
      <c r="BG265" s="200">
        <f>IF(N265="zákl. přenesená",J265,0)</f>
        <v>0</v>
      </c>
      <c r="BH265" s="200">
        <f>IF(N265="sníž. přenesená",J265,0)</f>
        <v>0</v>
      </c>
      <c r="BI265" s="200">
        <f>IF(N265="nulová",J265,0)</f>
        <v>0</v>
      </c>
      <c r="BJ265" s="17" t="s">
        <v>83</v>
      </c>
      <c r="BK265" s="200">
        <f>ROUND(I265*H265,2)</f>
        <v>0</v>
      </c>
      <c r="BL265" s="17" t="s">
        <v>215</v>
      </c>
      <c r="BM265" s="199" t="s">
        <v>460</v>
      </c>
    </row>
    <row r="266" spans="1:65" s="13" customFormat="1">
      <c r="B266" s="201"/>
      <c r="C266" s="202"/>
      <c r="D266" s="203" t="s">
        <v>226</v>
      </c>
      <c r="E266" s="204" t="s">
        <v>1</v>
      </c>
      <c r="F266" s="205" t="s">
        <v>161</v>
      </c>
      <c r="G266" s="202"/>
      <c r="H266" s="206">
        <v>16</v>
      </c>
      <c r="I266" s="207"/>
      <c r="J266" s="202"/>
      <c r="K266" s="202"/>
      <c r="L266" s="208"/>
      <c r="M266" s="209"/>
      <c r="N266" s="210"/>
      <c r="O266" s="210"/>
      <c r="P266" s="210"/>
      <c r="Q266" s="210"/>
      <c r="R266" s="210"/>
      <c r="S266" s="210"/>
      <c r="T266" s="211"/>
      <c r="AT266" s="212" t="s">
        <v>226</v>
      </c>
      <c r="AU266" s="212" t="s">
        <v>85</v>
      </c>
      <c r="AV266" s="13" t="s">
        <v>85</v>
      </c>
      <c r="AW266" s="13" t="s">
        <v>30</v>
      </c>
      <c r="AX266" s="13" t="s">
        <v>83</v>
      </c>
      <c r="AY266" s="212" t="s">
        <v>209</v>
      </c>
    </row>
    <row r="267" spans="1:65" s="2" customFormat="1" ht="21.75" customHeight="1">
      <c r="A267" s="34"/>
      <c r="B267" s="35"/>
      <c r="C267" s="228" t="s">
        <v>461</v>
      </c>
      <c r="D267" s="228" t="s">
        <v>319</v>
      </c>
      <c r="E267" s="229" t="s">
        <v>462</v>
      </c>
      <c r="F267" s="230" t="s">
        <v>463</v>
      </c>
      <c r="G267" s="231" t="s">
        <v>160</v>
      </c>
      <c r="H267" s="232">
        <v>16</v>
      </c>
      <c r="I267" s="233"/>
      <c r="J267" s="234">
        <f>ROUND(I267*H267,2)</f>
        <v>0</v>
      </c>
      <c r="K267" s="230" t="s">
        <v>214</v>
      </c>
      <c r="L267" s="235"/>
      <c r="M267" s="236" t="s">
        <v>1</v>
      </c>
      <c r="N267" s="237" t="s">
        <v>40</v>
      </c>
      <c r="O267" s="71"/>
      <c r="P267" s="197">
        <f>O267*H267</f>
        <v>0</v>
      </c>
      <c r="Q267" s="197">
        <v>0.04</v>
      </c>
      <c r="R267" s="197">
        <f>Q267*H267</f>
        <v>0.64</v>
      </c>
      <c r="S267" s="197">
        <v>0</v>
      </c>
      <c r="T267" s="19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9" t="s">
        <v>240</v>
      </c>
      <c r="AT267" s="199" t="s">
        <v>319</v>
      </c>
      <c r="AU267" s="199" t="s">
        <v>85</v>
      </c>
      <c r="AY267" s="17" t="s">
        <v>209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7" t="s">
        <v>83</v>
      </c>
      <c r="BK267" s="200">
        <f>ROUND(I267*H267,2)</f>
        <v>0</v>
      </c>
      <c r="BL267" s="17" t="s">
        <v>215</v>
      </c>
      <c r="BM267" s="199" t="s">
        <v>464</v>
      </c>
    </row>
    <row r="268" spans="1:65" s="13" customFormat="1">
      <c r="B268" s="201"/>
      <c r="C268" s="202"/>
      <c r="D268" s="203" t="s">
        <v>226</v>
      </c>
      <c r="E268" s="204" t="s">
        <v>1</v>
      </c>
      <c r="F268" s="205" t="s">
        <v>161</v>
      </c>
      <c r="G268" s="202"/>
      <c r="H268" s="206">
        <v>16</v>
      </c>
      <c r="I268" s="207"/>
      <c r="J268" s="202"/>
      <c r="K268" s="202"/>
      <c r="L268" s="208"/>
      <c r="M268" s="209"/>
      <c r="N268" s="210"/>
      <c r="O268" s="210"/>
      <c r="P268" s="210"/>
      <c r="Q268" s="210"/>
      <c r="R268" s="210"/>
      <c r="S268" s="210"/>
      <c r="T268" s="211"/>
      <c r="AT268" s="212" t="s">
        <v>226</v>
      </c>
      <c r="AU268" s="212" t="s">
        <v>85</v>
      </c>
      <c r="AV268" s="13" t="s">
        <v>85</v>
      </c>
      <c r="AW268" s="13" t="s">
        <v>30</v>
      </c>
      <c r="AX268" s="13" t="s">
        <v>83</v>
      </c>
      <c r="AY268" s="212" t="s">
        <v>209</v>
      </c>
    </row>
    <row r="269" spans="1:65" s="2" customFormat="1" ht="24.2" customHeight="1">
      <c r="A269" s="34"/>
      <c r="B269" s="35"/>
      <c r="C269" s="228" t="s">
        <v>465</v>
      </c>
      <c r="D269" s="228" t="s">
        <v>319</v>
      </c>
      <c r="E269" s="229" t="s">
        <v>466</v>
      </c>
      <c r="F269" s="230" t="s">
        <v>467</v>
      </c>
      <c r="G269" s="231" t="s">
        <v>160</v>
      </c>
      <c r="H269" s="232">
        <v>16</v>
      </c>
      <c r="I269" s="233"/>
      <c r="J269" s="234">
        <f>ROUND(I269*H269,2)</f>
        <v>0</v>
      </c>
      <c r="K269" s="230" t="s">
        <v>214</v>
      </c>
      <c r="L269" s="235"/>
      <c r="M269" s="236" t="s">
        <v>1</v>
      </c>
      <c r="N269" s="237" t="s">
        <v>40</v>
      </c>
      <c r="O269" s="71"/>
      <c r="P269" s="197">
        <f>O269*H269</f>
        <v>0</v>
      </c>
      <c r="Q269" s="197">
        <v>0.04</v>
      </c>
      <c r="R269" s="197">
        <f>Q269*H269</f>
        <v>0.64</v>
      </c>
      <c r="S269" s="197">
        <v>0</v>
      </c>
      <c r="T269" s="19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9" t="s">
        <v>240</v>
      </c>
      <c r="AT269" s="199" t="s">
        <v>319</v>
      </c>
      <c r="AU269" s="199" t="s">
        <v>85</v>
      </c>
      <c r="AY269" s="17" t="s">
        <v>209</v>
      </c>
      <c r="BE269" s="200">
        <f>IF(N269="základní",J269,0)</f>
        <v>0</v>
      </c>
      <c r="BF269" s="200">
        <f>IF(N269="snížená",J269,0)</f>
        <v>0</v>
      </c>
      <c r="BG269" s="200">
        <f>IF(N269="zákl. přenesená",J269,0)</f>
        <v>0</v>
      </c>
      <c r="BH269" s="200">
        <f>IF(N269="sníž. přenesená",J269,0)</f>
        <v>0</v>
      </c>
      <c r="BI269" s="200">
        <f>IF(N269="nulová",J269,0)</f>
        <v>0</v>
      </c>
      <c r="BJ269" s="17" t="s">
        <v>83</v>
      </c>
      <c r="BK269" s="200">
        <f>ROUND(I269*H269,2)</f>
        <v>0</v>
      </c>
      <c r="BL269" s="17" t="s">
        <v>215</v>
      </c>
      <c r="BM269" s="199" t="s">
        <v>468</v>
      </c>
    </row>
    <row r="270" spans="1:65" s="13" customFormat="1">
      <c r="B270" s="201"/>
      <c r="C270" s="202"/>
      <c r="D270" s="203" t="s">
        <v>226</v>
      </c>
      <c r="E270" s="204" t="s">
        <v>1</v>
      </c>
      <c r="F270" s="205" t="s">
        <v>161</v>
      </c>
      <c r="G270" s="202"/>
      <c r="H270" s="206">
        <v>16</v>
      </c>
      <c r="I270" s="207"/>
      <c r="J270" s="202"/>
      <c r="K270" s="202"/>
      <c r="L270" s="208"/>
      <c r="M270" s="209"/>
      <c r="N270" s="210"/>
      <c r="O270" s="210"/>
      <c r="P270" s="210"/>
      <c r="Q270" s="210"/>
      <c r="R270" s="210"/>
      <c r="S270" s="210"/>
      <c r="T270" s="211"/>
      <c r="AT270" s="212" t="s">
        <v>226</v>
      </c>
      <c r="AU270" s="212" t="s">
        <v>85</v>
      </c>
      <c r="AV270" s="13" t="s">
        <v>85</v>
      </c>
      <c r="AW270" s="13" t="s">
        <v>30</v>
      </c>
      <c r="AX270" s="13" t="s">
        <v>83</v>
      </c>
      <c r="AY270" s="212" t="s">
        <v>209</v>
      </c>
    </row>
    <row r="271" spans="1:65" s="2" customFormat="1" ht="24.2" customHeight="1">
      <c r="A271" s="34"/>
      <c r="B271" s="35"/>
      <c r="C271" s="228" t="s">
        <v>469</v>
      </c>
      <c r="D271" s="228" t="s">
        <v>319</v>
      </c>
      <c r="E271" s="229" t="s">
        <v>470</v>
      </c>
      <c r="F271" s="230" t="s">
        <v>471</v>
      </c>
      <c r="G271" s="231" t="s">
        <v>160</v>
      </c>
      <c r="H271" s="232">
        <v>16</v>
      </c>
      <c r="I271" s="233"/>
      <c r="J271" s="234">
        <f>ROUND(I271*H271,2)</f>
        <v>0</v>
      </c>
      <c r="K271" s="230" t="s">
        <v>214</v>
      </c>
      <c r="L271" s="235"/>
      <c r="M271" s="236" t="s">
        <v>1</v>
      </c>
      <c r="N271" s="237" t="s">
        <v>40</v>
      </c>
      <c r="O271" s="71"/>
      <c r="P271" s="197">
        <f>O271*H271</f>
        <v>0</v>
      </c>
      <c r="Q271" s="197">
        <v>6.0000000000000001E-3</v>
      </c>
      <c r="R271" s="197">
        <f>Q271*H271</f>
        <v>9.6000000000000002E-2</v>
      </c>
      <c r="S271" s="197">
        <v>0</v>
      </c>
      <c r="T271" s="19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9" t="s">
        <v>240</v>
      </c>
      <c r="AT271" s="199" t="s">
        <v>319</v>
      </c>
      <c r="AU271" s="199" t="s">
        <v>85</v>
      </c>
      <c r="AY271" s="17" t="s">
        <v>209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7" t="s">
        <v>83</v>
      </c>
      <c r="BK271" s="200">
        <f>ROUND(I271*H271,2)</f>
        <v>0</v>
      </c>
      <c r="BL271" s="17" t="s">
        <v>215</v>
      </c>
      <c r="BM271" s="199" t="s">
        <v>472</v>
      </c>
    </row>
    <row r="272" spans="1:65" s="13" customFormat="1">
      <c r="B272" s="201"/>
      <c r="C272" s="202"/>
      <c r="D272" s="203" t="s">
        <v>226</v>
      </c>
      <c r="E272" s="204" t="s">
        <v>1</v>
      </c>
      <c r="F272" s="205" t="s">
        <v>161</v>
      </c>
      <c r="G272" s="202"/>
      <c r="H272" s="206">
        <v>16</v>
      </c>
      <c r="I272" s="207"/>
      <c r="J272" s="202"/>
      <c r="K272" s="202"/>
      <c r="L272" s="208"/>
      <c r="M272" s="209"/>
      <c r="N272" s="210"/>
      <c r="O272" s="210"/>
      <c r="P272" s="210"/>
      <c r="Q272" s="210"/>
      <c r="R272" s="210"/>
      <c r="S272" s="210"/>
      <c r="T272" s="211"/>
      <c r="AT272" s="212" t="s">
        <v>226</v>
      </c>
      <c r="AU272" s="212" t="s">
        <v>85</v>
      </c>
      <c r="AV272" s="13" t="s">
        <v>85</v>
      </c>
      <c r="AW272" s="13" t="s">
        <v>30</v>
      </c>
      <c r="AX272" s="13" t="s">
        <v>83</v>
      </c>
      <c r="AY272" s="212" t="s">
        <v>209</v>
      </c>
    </row>
    <row r="273" spans="1:65" s="2" customFormat="1" ht="16.5" customHeight="1">
      <c r="A273" s="34"/>
      <c r="B273" s="35"/>
      <c r="C273" s="228" t="s">
        <v>473</v>
      </c>
      <c r="D273" s="228" t="s">
        <v>319</v>
      </c>
      <c r="E273" s="229" t="s">
        <v>474</v>
      </c>
      <c r="F273" s="230" t="s">
        <v>475</v>
      </c>
      <c r="G273" s="231" t="s">
        <v>160</v>
      </c>
      <c r="H273" s="232">
        <v>16</v>
      </c>
      <c r="I273" s="233"/>
      <c r="J273" s="234">
        <f>ROUND(I273*H273,2)</f>
        <v>0</v>
      </c>
      <c r="K273" s="230" t="s">
        <v>214</v>
      </c>
      <c r="L273" s="235"/>
      <c r="M273" s="236" t="s">
        <v>1</v>
      </c>
      <c r="N273" s="237" t="s">
        <v>40</v>
      </c>
      <c r="O273" s="71"/>
      <c r="P273" s="197">
        <f>O273*H273</f>
        <v>0</v>
      </c>
      <c r="Q273" s="197">
        <v>5.0599999999999999E-2</v>
      </c>
      <c r="R273" s="197">
        <f>Q273*H273</f>
        <v>0.80959999999999999</v>
      </c>
      <c r="S273" s="197">
        <v>0</v>
      </c>
      <c r="T273" s="19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9" t="s">
        <v>240</v>
      </c>
      <c r="AT273" s="199" t="s">
        <v>319</v>
      </c>
      <c r="AU273" s="199" t="s">
        <v>85</v>
      </c>
      <c r="AY273" s="17" t="s">
        <v>209</v>
      </c>
      <c r="BE273" s="200">
        <f>IF(N273="základní",J273,0)</f>
        <v>0</v>
      </c>
      <c r="BF273" s="200">
        <f>IF(N273="snížená",J273,0)</f>
        <v>0</v>
      </c>
      <c r="BG273" s="200">
        <f>IF(N273="zákl. přenesená",J273,0)</f>
        <v>0</v>
      </c>
      <c r="BH273" s="200">
        <f>IF(N273="sníž. přenesená",J273,0)</f>
        <v>0</v>
      </c>
      <c r="BI273" s="200">
        <f>IF(N273="nulová",J273,0)</f>
        <v>0</v>
      </c>
      <c r="BJ273" s="17" t="s">
        <v>83</v>
      </c>
      <c r="BK273" s="200">
        <f>ROUND(I273*H273,2)</f>
        <v>0</v>
      </c>
      <c r="BL273" s="17" t="s">
        <v>215</v>
      </c>
      <c r="BM273" s="199" t="s">
        <v>476</v>
      </c>
    </row>
    <row r="274" spans="1:65" s="15" customFormat="1">
      <c r="B274" s="238"/>
      <c r="C274" s="239"/>
      <c r="D274" s="203" t="s">
        <v>226</v>
      </c>
      <c r="E274" s="240" t="s">
        <v>1</v>
      </c>
      <c r="F274" s="241" t="s">
        <v>477</v>
      </c>
      <c r="G274" s="239"/>
      <c r="H274" s="240" t="s">
        <v>1</v>
      </c>
      <c r="I274" s="242"/>
      <c r="J274" s="239"/>
      <c r="K274" s="239"/>
      <c r="L274" s="243"/>
      <c r="M274" s="244"/>
      <c r="N274" s="245"/>
      <c r="O274" s="245"/>
      <c r="P274" s="245"/>
      <c r="Q274" s="245"/>
      <c r="R274" s="245"/>
      <c r="S274" s="245"/>
      <c r="T274" s="246"/>
      <c r="AT274" s="247" t="s">
        <v>226</v>
      </c>
      <c r="AU274" s="247" t="s">
        <v>85</v>
      </c>
      <c r="AV274" s="15" t="s">
        <v>83</v>
      </c>
      <c r="AW274" s="15" t="s">
        <v>30</v>
      </c>
      <c r="AX274" s="15" t="s">
        <v>75</v>
      </c>
      <c r="AY274" s="247" t="s">
        <v>209</v>
      </c>
    </row>
    <row r="275" spans="1:65" s="13" customFormat="1">
      <c r="B275" s="201"/>
      <c r="C275" s="202"/>
      <c r="D275" s="203" t="s">
        <v>226</v>
      </c>
      <c r="E275" s="204" t="s">
        <v>1</v>
      </c>
      <c r="F275" s="205" t="s">
        <v>161</v>
      </c>
      <c r="G275" s="202"/>
      <c r="H275" s="206">
        <v>16</v>
      </c>
      <c r="I275" s="207"/>
      <c r="J275" s="202"/>
      <c r="K275" s="202"/>
      <c r="L275" s="208"/>
      <c r="M275" s="209"/>
      <c r="N275" s="210"/>
      <c r="O275" s="210"/>
      <c r="P275" s="210"/>
      <c r="Q275" s="210"/>
      <c r="R275" s="210"/>
      <c r="S275" s="210"/>
      <c r="T275" s="211"/>
      <c r="AT275" s="212" t="s">
        <v>226</v>
      </c>
      <c r="AU275" s="212" t="s">
        <v>85</v>
      </c>
      <c r="AV275" s="13" t="s">
        <v>85</v>
      </c>
      <c r="AW275" s="13" t="s">
        <v>30</v>
      </c>
      <c r="AX275" s="13" t="s">
        <v>83</v>
      </c>
      <c r="AY275" s="212" t="s">
        <v>209</v>
      </c>
    </row>
    <row r="276" spans="1:65" s="2" customFormat="1" ht="24.2" customHeight="1">
      <c r="A276" s="34"/>
      <c r="B276" s="35"/>
      <c r="C276" s="188" t="s">
        <v>478</v>
      </c>
      <c r="D276" s="188" t="s">
        <v>211</v>
      </c>
      <c r="E276" s="189" t="s">
        <v>479</v>
      </c>
      <c r="F276" s="190" t="s">
        <v>480</v>
      </c>
      <c r="G276" s="191" t="s">
        <v>160</v>
      </c>
      <c r="H276" s="192">
        <v>3</v>
      </c>
      <c r="I276" s="193"/>
      <c r="J276" s="194">
        <f>ROUND(I276*H276,2)</f>
        <v>0</v>
      </c>
      <c r="K276" s="190" t="s">
        <v>214</v>
      </c>
      <c r="L276" s="39"/>
      <c r="M276" s="195" t="s">
        <v>1</v>
      </c>
      <c r="N276" s="196" t="s">
        <v>40</v>
      </c>
      <c r="O276" s="71"/>
      <c r="P276" s="197">
        <f>O276*H276</f>
        <v>0</v>
      </c>
      <c r="Q276" s="197">
        <v>0.21734000000000001</v>
      </c>
      <c r="R276" s="197">
        <f>Q276*H276</f>
        <v>0.65202000000000004</v>
      </c>
      <c r="S276" s="197">
        <v>0</v>
      </c>
      <c r="T276" s="19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9" t="s">
        <v>215</v>
      </c>
      <c r="AT276" s="199" t="s">
        <v>211</v>
      </c>
      <c r="AU276" s="199" t="s">
        <v>85</v>
      </c>
      <c r="AY276" s="17" t="s">
        <v>209</v>
      </c>
      <c r="BE276" s="200">
        <f>IF(N276="základní",J276,0)</f>
        <v>0</v>
      </c>
      <c r="BF276" s="200">
        <f>IF(N276="snížená",J276,0)</f>
        <v>0</v>
      </c>
      <c r="BG276" s="200">
        <f>IF(N276="zákl. přenesená",J276,0)</f>
        <v>0</v>
      </c>
      <c r="BH276" s="200">
        <f>IF(N276="sníž. přenesená",J276,0)</f>
        <v>0</v>
      </c>
      <c r="BI276" s="200">
        <f>IF(N276="nulová",J276,0)</f>
        <v>0</v>
      </c>
      <c r="BJ276" s="17" t="s">
        <v>83</v>
      </c>
      <c r="BK276" s="200">
        <f>ROUND(I276*H276,2)</f>
        <v>0</v>
      </c>
      <c r="BL276" s="17" t="s">
        <v>215</v>
      </c>
      <c r="BM276" s="199" t="s">
        <v>481</v>
      </c>
    </row>
    <row r="277" spans="1:65" s="13" customFormat="1">
      <c r="B277" s="201"/>
      <c r="C277" s="202"/>
      <c r="D277" s="203" t="s">
        <v>226</v>
      </c>
      <c r="E277" s="204" t="s">
        <v>1</v>
      </c>
      <c r="F277" s="205" t="s">
        <v>158</v>
      </c>
      <c r="G277" s="202"/>
      <c r="H277" s="206">
        <v>3</v>
      </c>
      <c r="I277" s="207"/>
      <c r="J277" s="202"/>
      <c r="K277" s="202"/>
      <c r="L277" s="208"/>
      <c r="M277" s="209"/>
      <c r="N277" s="210"/>
      <c r="O277" s="210"/>
      <c r="P277" s="210"/>
      <c r="Q277" s="210"/>
      <c r="R277" s="210"/>
      <c r="S277" s="210"/>
      <c r="T277" s="211"/>
      <c r="AT277" s="212" t="s">
        <v>226</v>
      </c>
      <c r="AU277" s="212" t="s">
        <v>85</v>
      </c>
      <c r="AV277" s="13" t="s">
        <v>85</v>
      </c>
      <c r="AW277" s="13" t="s">
        <v>30</v>
      </c>
      <c r="AX277" s="13" t="s">
        <v>83</v>
      </c>
      <c r="AY277" s="212" t="s">
        <v>209</v>
      </c>
    </row>
    <row r="278" spans="1:65" s="2" customFormat="1" ht="24.2" customHeight="1">
      <c r="A278" s="34"/>
      <c r="B278" s="35"/>
      <c r="C278" s="228" t="s">
        <v>482</v>
      </c>
      <c r="D278" s="228" t="s">
        <v>319</v>
      </c>
      <c r="E278" s="229" t="s">
        <v>483</v>
      </c>
      <c r="F278" s="230" t="s">
        <v>484</v>
      </c>
      <c r="G278" s="231" t="s">
        <v>160</v>
      </c>
      <c r="H278" s="232">
        <v>3</v>
      </c>
      <c r="I278" s="233"/>
      <c r="J278" s="234">
        <f>ROUND(I278*H278,2)</f>
        <v>0</v>
      </c>
      <c r="K278" s="230" t="s">
        <v>214</v>
      </c>
      <c r="L278" s="235"/>
      <c r="M278" s="236" t="s">
        <v>1</v>
      </c>
      <c r="N278" s="237" t="s">
        <v>40</v>
      </c>
      <c r="O278" s="71"/>
      <c r="P278" s="197">
        <f>O278*H278</f>
        <v>0</v>
      </c>
      <c r="Q278" s="197">
        <v>0.10199999999999999</v>
      </c>
      <c r="R278" s="197">
        <f>Q278*H278</f>
        <v>0.30599999999999999</v>
      </c>
      <c r="S278" s="197">
        <v>0</v>
      </c>
      <c r="T278" s="19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9" t="s">
        <v>240</v>
      </c>
      <c r="AT278" s="199" t="s">
        <v>319</v>
      </c>
      <c r="AU278" s="199" t="s">
        <v>85</v>
      </c>
      <c r="AY278" s="17" t="s">
        <v>209</v>
      </c>
      <c r="BE278" s="200">
        <f>IF(N278="základní",J278,0)</f>
        <v>0</v>
      </c>
      <c r="BF278" s="200">
        <f>IF(N278="snížená",J278,0)</f>
        <v>0</v>
      </c>
      <c r="BG278" s="200">
        <f>IF(N278="zákl. přenesená",J278,0)</f>
        <v>0</v>
      </c>
      <c r="BH278" s="200">
        <f>IF(N278="sníž. přenesená",J278,0)</f>
        <v>0</v>
      </c>
      <c r="BI278" s="200">
        <f>IF(N278="nulová",J278,0)</f>
        <v>0</v>
      </c>
      <c r="BJ278" s="17" t="s">
        <v>83</v>
      </c>
      <c r="BK278" s="200">
        <f>ROUND(I278*H278,2)</f>
        <v>0</v>
      </c>
      <c r="BL278" s="17" t="s">
        <v>215</v>
      </c>
      <c r="BM278" s="199" t="s">
        <v>485</v>
      </c>
    </row>
    <row r="279" spans="1:65" s="13" customFormat="1">
      <c r="B279" s="201"/>
      <c r="C279" s="202"/>
      <c r="D279" s="203" t="s">
        <v>226</v>
      </c>
      <c r="E279" s="204" t="s">
        <v>1</v>
      </c>
      <c r="F279" s="205" t="s">
        <v>158</v>
      </c>
      <c r="G279" s="202"/>
      <c r="H279" s="206">
        <v>3</v>
      </c>
      <c r="I279" s="207"/>
      <c r="J279" s="202"/>
      <c r="K279" s="202"/>
      <c r="L279" s="208"/>
      <c r="M279" s="209"/>
      <c r="N279" s="210"/>
      <c r="O279" s="210"/>
      <c r="P279" s="210"/>
      <c r="Q279" s="210"/>
      <c r="R279" s="210"/>
      <c r="S279" s="210"/>
      <c r="T279" s="211"/>
      <c r="AT279" s="212" t="s">
        <v>226</v>
      </c>
      <c r="AU279" s="212" t="s">
        <v>85</v>
      </c>
      <c r="AV279" s="13" t="s">
        <v>85</v>
      </c>
      <c r="AW279" s="13" t="s">
        <v>30</v>
      </c>
      <c r="AX279" s="13" t="s">
        <v>83</v>
      </c>
      <c r="AY279" s="212" t="s">
        <v>209</v>
      </c>
    </row>
    <row r="280" spans="1:65" s="2" customFormat="1" ht="33" customHeight="1">
      <c r="A280" s="34"/>
      <c r="B280" s="35"/>
      <c r="C280" s="188" t="s">
        <v>486</v>
      </c>
      <c r="D280" s="188" t="s">
        <v>211</v>
      </c>
      <c r="E280" s="189" t="s">
        <v>487</v>
      </c>
      <c r="F280" s="190" t="s">
        <v>488</v>
      </c>
      <c r="G280" s="191" t="s">
        <v>160</v>
      </c>
      <c r="H280" s="192">
        <v>30</v>
      </c>
      <c r="I280" s="193"/>
      <c r="J280" s="194">
        <f>ROUND(I280*H280,2)</f>
        <v>0</v>
      </c>
      <c r="K280" s="190" t="s">
        <v>214</v>
      </c>
      <c r="L280" s="39"/>
      <c r="M280" s="195" t="s">
        <v>1</v>
      </c>
      <c r="N280" s="196" t="s">
        <v>40</v>
      </c>
      <c r="O280" s="71"/>
      <c r="P280" s="197">
        <f>O280*H280</f>
        <v>0</v>
      </c>
      <c r="Q280" s="197">
        <v>0.31108000000000002</v>
      </c>
      <c r="R280" s="197">
        <f>Q280*H280</f>
        <v>9.3323999999999998</v>
      </c>
      <c r="S280" s="197">
        <v>0</v>
      </c>
      <c r="T280" s="19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9" t="s">
        <v>215</v>
      </c>
      <c r="AT280" s="199" t="s">
        <v>211</v>
      </c>
      <c r="AU280" s="199" t="s">
        <v>85</v>
      </c>
      <c r="AY280" s="17" t="s">
        <v>209</v>
      </c>
      <c r="BE280" s="200">
        <f>IF(N280="základní",J280,0)</f>
        <v>0</v>
      </c>
      <c r="BF280" s="200">
        <f>IF(N280="snížená",J280,0)</f>
        <v>0</v>
      </c>
      <c r="BG280" s="200">
        <f>IF(N280="zákl. přenesená",J280,0)</f>
        <v>0</v>
      </c>
      <c r="BH280" s="200">
        <f>IF(N280="sníž. přenesená",J280,0)</f>
        <v>0</v>
      </c>
      <c r="BI280" s="200">
        <f>IF(N280="nulová",J280,0)</f>
        <v>0</v>
      </c>
      <c r="BJ280" s="17" t="s">
        <v>83</v>
      </c>
      <c r="BK280" s="200">
        <f>ROUND(I280*H280,2)</f>
        <v>0</v>
      </c>
      <c r="BL280" s="17" t="s">
        <v>215</v>
      </c>
      <c r="BM280" s="199" t="s">
        <v>489</v>
      </c>
    </row>
    <row r="281" spans="1:65" s="12" customFormat="1" ht="22.9" customHeight="1">
      <c r="B281" s="172"/>
      <c r="C281" s="173"/>
      <c r="D281" s="174" t="s">
        <v>74</v>
      </c>
      <c r="E281" s="186" t="s">
        <v>244</v>
      </c>
      <c r="F281" s="186" t="s">
        <v>490</v>
      </c>
      <c r="G281" s="173"/>
      <c r="H281" s="173"/>
      <c r="I281" s="176"/>
      <c r="J281" s="187">
        <f>BK281</f>
        <v>0</v>
      </c>
      <c r="K281" s="173"/>
      <c r="L281" s="178"/>
      <c r="M281" s="179"/>
      <c r="N281" s="180"/>
      <c r="O281" s="180"/>
      <c r="P281" s="181">
        <f>SUM(P282:P344)</f>
        <v>0</v>
      </c>
      <c r="Q281" s="180"/>
      <c r="R281" s="181">
        <f>SUM(R282:R344)</f>
        <v>242.70748760000001</v>
      </c>
      <c r="S281" s="180"/>
      <c r="T281" s="182">
        <f>SUM(T282:T344)</f>
        <v>0.16400000000000001</v>
      </c>
      <c r="AR281" s="183" t="s">
        <v>83</v>
      </c>
      <c r="AT281" s="184" t="s">
        <v>74</v>
      </c>
      <c r="AU281" s="184" t="s">
        <v>83</v>
      </c>
      <c r="AY281" s="183" t="s">
        <v>209</v>
      </c>
      <c r="BK281" s="185">
        <f>SUM(BK282:BK344)</f>
        <v>0</v>
      </c>
    </row>
    <row r="282" spans="1:65" s="2" customFormat="1" ht="24.2" customHeight="1">
      <c r="A282" s="34"/>
      <c r="B282" s="35"/>
      <c r="C282" s="188" t="s">
        <v>491</v>
      </c>
      <c r="D282" s="188" t="s">
        <v>211</v>
      </c>
      <c r="E282" s="189" t="s">
        <v>492</v>
      </c>
      <c r="F282" s="190" t="s">
        <v>493</v>
      </c>
      <c r="G282" s="191" t="s">
        <v>160</v>
      </c>
      <c r="H282" s="192">
        <v>4</v>
      </c>
      <c r="I282" s="193"/>
      <c r="J282" s="194">
        <f t="shared" ref="J282:J288" si="0">ROUND(I282*H282,2)</f>
        <v>0</v>
      </c>
      <c r="K282" s="190" t="s">
        <v>214</v>
      </c>
      <c r="L282" s="39"/>
      <c r="M282" s="195" t="s">
        <v>1</v>
      </c>
      <c r="N282" s="196" t="s">
        <v>40</v>
      </c>
      <c r="O282" s="71"/>
      <c r="P282" s="197">
        <f t="shared" ref="P282:P288" si="1">O282*H282</f>
        <v>0</v>
      </c>
      <c r="Q282" s="197">
        <v>6.9999999999999999E-4</v>
      </c>
      <c r="R282" s="197">
        <f t="shared" ref="R282:R288" si="2">Q282*H282</f>
        <v>2.8E-3</v>
      </c>
      <c r="S282" s="197">
        <v>0</v>
      </c>
      <c r="T282" s="198">
        <f t="shared" ref="T282:T288" si="3"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9" t="s">
        <v>215</v>
      </c>
      <c r="AT282" s="199" t="s">
        <v>211</v>
      </c>
      <c r="AU282" s="199" t="s">
        <v>85</v>
      </c>
      <c r="AY282" s="17" t="s">
        <v>209</v>
      </c>
      <c r="BE282" s="200">
        <f t="shared" ref="BE282:BE288" si="4">IF(N282="základní",J282,0)</f>
        <v>0</v>
      </c>
      <c r="BF282" s="200">
        <f t="shared" ref="BF282:BF288" si="5">IF(N282="snížená",J282,0)</f>
        <v>0</v>
      </c>
      <c r="BG282" s="200">
        <f t="shared" ref="BG282:BG288" si="6">IF(N282="zákl. přenesená",J282,0)</f>
        <v>0</v>
      </c>
      <c r="BH282" s="200">
        <f t="shared" ref="BH282:BH288" si="7">IF(N282="sníž. přenesená",J282,0)</f>
        <v>0</v>
      </c>
      <c r="BI282" s="200">
        <f t="shared" ref="BI282:BI288" si="8">IF(N282="nulová",J282,0)</f>
        <v>0</v>
      </c>
      <c r="BJ282" s="17" t="s">
        <v>83</v>
      </c>
      <c r="BK282" s="200">
        <f t="shared" ref="BK282:BK288" si="9">ROUND(I282*H282,2)</f>
        <v>0</v>
      </c>
      <c r="BL282" s="17" t="s">
        <v>215</v>
      </c>
      <c r="BM282" s="199" t="s">
        <v>494</v>
      </c>
    </row>
    <row r="283" spans="1:65" s="2" customFormat="1" ht="21.75" customHeight="1">
      <c r="A283" s="34"/>
      <c r="B283" s="35"/>
      <c r="C283" s="228" t="s">
        <v>495</v>
      </c>
      <c r="D283" s="228" t="s">
        <v>319</v>
      </c>
      <c r="E283" s="229" t="s">
        <v>496</v>
      </c>
      <c r="F283" s="230" t="s">
        <v>497</v>
      </c>
      <c r="G283" s="231" t="s">
        <v>160</v>
      </c>
      <c r="H283" s="232">
        <v>4</v>
      </c>
      <c r="I283" s="233"/>
      <c r="J283" s="234">
        <f t="shared" si="0"/>
        <v>0</v>
      </c>
      <c r="K283" s="230" t="s">
        <v>214</v>
      </c>
      <c r="L283" s="235"/>
      <c r="M283" s="236" t="s">
        <v>1</v>
      </c>
      <c r="N283" s="237" t="s">
        <v>40</v>
      </c>
      <c r="O283" s="71"/>
      <c r="P283" s="197">
        <f t="shared" si="1"/>
        <v>0</v>
      </c>
      <c r="Q283" s="197">
        <v>6.1000000000000004E-3</v>
      </c>
      <c r="R283" s="197">
        <f t="shared" si="2"/>
        <v>2.4400000000000002E-2</v>
      </c>
      <c r="S283" s="197">
        <v>0</v>
      </c>
      <c r="T283" s="198">
        <f t="shared" si="3"/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9" t="s">
        <v>240</v>
      </c>
      <c r="AT283" s="199" t="s">
        <v>319</v>
      </c>
      <c r="AU283" s="199" t="s">
        <v>85</v>
      </c>
      <c r="AY283" s="17" t="s">
        <v>209</v>
      </c>
      <c r="BE283" s="200">
        <f t="shared" si="4"/>
        <v>0</v>
      </c>
      <c r="BF283" s="200">
        <f t="shared" si="5"/>
        <v>0</v>
      </c>
      <c r="BG283" s="200">
        <f t="shared" si="6"/>
        <v>0</v>
      </c>
      <c r="BH283" s="200">
        <f t="shared" si="7"/>
        <v>0</v>
      </c>
      <c r="BI283" s="200">
        <f t="shared" si="8"/>
        <v>0</v>
      </c>
      <c r="BJ283" s="17" t="s">
        <v>83</v>
      </c>
      <c r="BK283" s="200">
        <f t="shared" si="9"/>
        <v>0</v>
      </c>
      <c r="BL283" s="17" t="s">
        <v>215</v>
      </c>
      <c r="BM283" s="199" t="s">
        <v>498</v>
      </c>
    </row>
    <row r="284" spans="1:65" s="2" customFormat="1" ht="21.75" customHeight="1">
      <c r="A284" s="34"/>
      <c r="B284" s="35"/>
      <c r="C284" s="228" t="s">
        <v>499</v>
      </c>
      <c r="D284" s="228" t="s">
        <v>319</v>
      </c>
      <c r="E284" s="229" t="s">
        <v>500</v>
      </c>
      <c r="F284" s="230" t="s">
        <v>501</v>
      </c>
      <c r="G284" s="231" t="s">
        <v>160</v>
      </c>
      <c r="H284" s="232">
        <v>4</v>
      </c>
      <c r="I284" s="233"/>
      <c r="J284" s="234">
        <f t="shared" si="0"/>
        <v>0</v>
      </c>
      <c r="K284" s="230" t="s">
        <v>214</v>
      </c>
      <c r="L284" s="235"/>
      <c r="M284" s="236" t="s">
        <v>1</v>
      </c>
      <c r="N284" s="237" t="s">
        <v>40</v>
      </c>
      <c r="O284" s="71"/>
      <c r="P284" s="197">
        <f t="shared" si="1"/>
        <v>0</v>
      </c>
      <c r="Q284" s="197">
        <v>3.5E-4</v>
      </c>
      <c r="R284" s="197">
        <f t="shared" si="2"/>
        <v>1.4E-3</v>
      </c>
      <c r="S284" s="197">
        <v>0</v>
      </c>
      <c r="T284" s="198">
        <f t="shared" si="3"/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9" t="s">
        <v>240</v>
      </c>
      <c r="AT284" s="199" t="s">
        <v>319</v>
      </c>
      <c r="AU284" s="199" t="s">
        <v>85</v>
      </c>
      <c r="AY284" s="17" t="s">
        <v>209</v>
      </c>
      <c r="BE284" s="200">
        <f t="shared" si="4"/>
        <v>0</v>
      </c>
      <c r="BF284" s="200">
        <f t="shared" si="5"/>
        <v>0</v>
      </c>
      <c r="BG284" s="200">
        <f t="shared" si="6"/>
        <v>0</v>
      </c>
      <c r="BH284" s="200">
        <f t="shared" si="7"/>
        <v>0</v>
      </c>
      <c r="BI284" s="200">
        <f t="shared" si="8"/>
        <v>0</v>
      </c>
      <c r="BJ284" s="17" t="s">
        <v>83</v>
      </c>
      <c r="BK284" s="200">
        <f t="shared" si="9"/>
        <v>0</v>
      </c>
      <c r="BL284" s="17" t="s">
        <v>215</v>
      </c>
      <c r="BM284" s="199" t="s">
        <v>502</v>
      </c>
    </row>
    <row r="285" spans="1:65" s="2" customFormat="1" ht="16.5" customHeight="1">
      <c r="A285" s="34"/>
      <c r="B285" s="35"/>
      <c r="C285" s="228" t="s">
        <v>503</v>
      </c>
      <c r="D285" s="228" t="s">
        <v>319</v>
      </c>
      <c r="E285" s="229" t="s">
        <v>504</v>
      </c>
      <c r="F285" s="230" t="s">
        <v>505</v>
      </c>
      <c r="G285" s="231" t="s">
        <v>160</v>
      </c>
      <c r="H285" s="232">
        <v>4</v>
      </c>
      <c r="I285" s="233"/>
      <c r="J285" s="234">
        <f t="shared" si="0"/>
        <v>0</v>
      </c>
      <c r="K285" s="230" t="s">
        <v>214</v>
      </c>
      <c r="L285" s="235"/>
      <c r="M285" s="236" t="s">
        <v>1</v>
      </c>
      <c r="N285" s="237" t="s">
        <v>40</v>
      </c>
      <c r="O285" s="71"/>
      <c r="P285" s="197">
        <f t="shared" si="1"/>
        <v>0</v>
      </c>
      <c r="Q285" s="197">
        <v>1E-4</v>
      </c>
      <c r="R285" s="197">
        <f t="shared" si="2"/>
        <v>4.0000000000000002E-4</v>
      </c>
      <c r="S285" s="197">
        <v>0</v>
      </c>
      <c r="T285" s="198">
        <f t="shared" si="3"/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9" t="s">
        <v>240</v>
      </c>
      <c r="AT285" s="199" t="s">
        <v>319</v>
      </c>
      <c r="AU285" s="199" t="s">
        <v>85</v>
      </c>
      <c r="AY285" s="17" t="s">
        <v>209</v>
      </c>
      <c r="BE285" s="200">
        <f t="shared" si="4"/>
        <v>0</v>
      </c>
      <c r="BF285" s="200">
        <f t="shared" si="5"/>
        <v>0</v>
      </c>
      <c r="BG285" s="200">
        <f t="shared" si="6"/>
        <v>0</v>
      </c>
      <c r="BH285" s="200">
        <f t="shared" si="7"/>
        <v>0</v>
      </c>
      <c r="BI285" s="200">
        <f t="shared" si="8"/>
        <v>0</v>
      </c>
      <c r="BJ285" s="17" t="s">
        <v>83</v>
      </c>
      <c r="BK285" s="200">
        <f t="shared" si="9"/>
        <v>0</v>
      </c>
      <c r="BL285" s="17" t="s">
        <v>215</v>
      </c>
      <c r="BM285" s="199" t="s">
        <v>506</v>
      </c>
    </row>
    <row r="286" spans="1:65" s="2" customFormat="1" ht="24.2" customHeight="1">
      <c r="A286" s="34"/>
      <c r="B286" s="35"/>
      <c r="C286" s="228" t="s">
        <v>507</v>
      </c>
      <c r="D286" s="228" t="s">
        <v>319</v>
      </c>
      <c r="E286" s="229" t="s">
        <v>508</v>
      </c>
      <c r="F286" s="230" t="s">
        <v>509</v>
      </c>
      <c r="G286" s="231" t="s">
        <v>160</v>
      </c>
      <c r="H286" s="232">
        <v>3</v>
      </c>
      <c r="I286" s="233"/>
      <c r="J286" s="234">
        <f t="shared" si="0"/>
        <v>0</v>
      </c>
      <c r="K286" s="230" t="s">
        <v>214</v>
      </c>
      <c r="L286" s="235"/>
      <c r="M286" s="236" t="s">
        <v>1</v>
      </c>
      <c r="N286" s="237" t="s">
        <v>40</v>
      </c>
      <c r="O286" s="71"/>
      <c r="P286" s="197">
        <f t="shared" si="1"/>
        <v>0</v>
      </c>
      <c r="Q286" s="197">
        <v>2.5000000000000001E-3</v>
      </c>
      <c r="R286" s="197">
        <f t="shared" si="2"/>
        <v>7.4999999999999997E-3</v>
      </c>
      <c r="S286" s="197">
        <v>0</v>
      </c>
      <c r="T286" s="198">
        <f t="shared" si="3"/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9" t="s">
        <v>240</v>
      </c>
      <c r="AT286" s="199" t="s">
        <v>319</v>
      </c>
      <c r="AU286" s="199" t="s">
        <v>85</v>
      </c>
      <c r="AY286" s="17" t="s">
        <v>209</v>
      </c>
      <c r="BE286" s="200">
        <f t="shared" si="4"/>
        <v>0</v>
      </c>
      <c r="BF286" s="200">
        <f t="shared" si="5"/>
        <v>0</v>
      </c>
      <c r="BG286" s="200">
        <f t="shared" si="6"/>
        <v>0</v>
      </c>
      <c r="BH286" s="200">
        <f t="shared" si="7"/>
        <v>0</v>
      </c>
      <c r="BI286" s="200">
        <f t="shared" si="8"/>
        <v>0</v>
      </c>
      <c r="BJ286" s="17" t="s">
        <v>83</v>
      </c>
      <c r="BK286" s="200">
        <f t="shared" si="9"/>
        <v>0</v>
      </c>
      <c r="BL286" s="17" t="s">
        <v>215</v>
      </c>
      <c r="BM286" s="199" t="s">
        <v>510</v>
      </c>
    </row>
    <row r="287" spans="1:65" s="2" customFormat="1" ht="24.2" customHeight="1">
      <c r="A287" s="34"/>
      <c r="B287" s="35"/>
      <c r="C287" s="228" t="s">
        <v>511</v>
      </c>
      <c r="D287" s="228" t="s">
        <v>319</v>
      </c>
      <c r="E287" s="229" t="s">
        <v>512</v>
      </c>
      <c r="F287" s="230" t="s">
        <v>513</v>
      </c>
      <c r="G287" s="231" t="s">
        <v>160</v>
      </c>
      <c r="H287" s="232">
        <v>1</v>
      </c>
      <c r="I287" s="233"/>
      <c r="J287" s="234">
        <f t="shared" si="0"/>
        <v>0</v>
      </c>
      <c r="K287" s="230" t="s">
        <v>214</v>
      </c>
      <c r="L287" s="235"/>
      <c r="M287" s="236" t="s">
        <v>1</v>
      </c>
      <c r="N287" s="237" t="s">
        <v>40</v>
      </c>
      <c r="O287" s="71"/>
      <c r="P287" s="197">
        <f t="shared" si="1"/>
        <v>0</v>
      </c>
      <c r="Q287" s="197">
        <v>4.0000000000000001E-3</v>
      </c>
      <c r="R287" s="197">
        <f t="shared" si="2"/>
        <v>4.0000000000000001E-3</v>
      </c>
      <c r="S287" s="197">
        <v>0</v>
      </c>
      <c r="T287" s="198">
        <f t="shared" si="3"/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9" t="s">
        <v>240</v>
      </c>
      <c r="AT287" s="199" t="s">
        <v>319</v>
      </c>
      <c r="AU287" s="199" t="s">
        <v>85</v>
      </c>
      <c r="AY287" s="17" t="s">
        <v>209</v>
      </c>
      <c r="BE287" s="200">
        <f t="shared" si="4"/>
        <v>0</v>
      </c>
      <c r="BF287" s="200">
        <f t="shared" si="5"/>
        <v>0</v>
      </c>
      <c r="BG287" s="200">
        <f t="shared" si="6"/>
        <v>0</v>
      </c>
      <c r="BH287" s="200">
        <f t="shared" si="7"/>
        <v>0</v>
      </c>
      <c r="BI287" s="200">
        <f t="shared" si="8"/>
        <v>0</v>
      </c>
      <c r="BJ287" s="17" t="s">
        <v>83</v>
      </c>
      <c r="BK287" s="200">
        <f t="shared" si="9"/>
        <v>0</v>
      </c>
      <c r="BL287" s="17" t="s">
        <v>215</v>
      </c>
      <c r="BM287" s="199" t="s">
        <v>514</v>
      </c>
    </row>
    <row r="288" spans="1:65" s="2" customFormat="1" ht="24.2" customHeight="1">
      <c r="A288" s="34"/>
      <c r="B288" s="35"/>
      <c r="C288" s="188" t="s">
        <v>515</v>
      </c>
      <c r="D288" s="188" t="s">
        <v>211</v>
      </c>
      <c r="E288" s="189" t="s">
        <v>516</v>
      </c>
      <c r="F288" s="190" t="s">
        <v>517</v>
      </c>
      <c r="G288" s="191" t="s">
        <v>106</v>
      </c>
      <c r="H288" s="192">
        <v>139</v>
      </c>
      <c r="I288" s="193"/>
      <c r="J288" s="194">
        <f t="shared" si="0"/>
        <v>0</v>
      </c>
      <c r="K288" s="190" t="s">
        <v>429</v>
      </c>
      <c r="L288" s="39"/>
      <c r="M288" s="195" t="s">
        <v>1</v>
      </c>
      <c r="N288" s="196" t="s">
        <v>40</v>
      </c>
      <c r="O288" s="71"/>
      <c r="P288" s="197">
        <f t="shared" si="1"/>
        <v>0</v>
      </c>
      <c r="Q288" s="197">
        <v>4.0000000000000003E-5</v>
      </c>
      <c r="R288" s="197">
        <f t="shared" si="2"/>
        <v>5.5600000000000007E-3</v>
      </c>
      <c r="S288" s="197">
        <v>0</v>
      </c>
      <c r="T288" s="198">
        <f t="shared" si="3"/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9" t="s">
        <v>215</v>
      </c>
      <c r="AT288" s="199" t="s">
        <v>211</v>
      </c>
      <c r="AU288" s="199" t="s">
        <v>85</v>
      </c>
      <c r="AY288" s="17" t="s">
        <v>209</v>
      </c>
      <c r="BE288" s="200">
        <f t="shared" si="4"/>
        <v>0</v>
      </c>
      <c r="BF288" s="200">
        <f t="shared" si="5"/>
        <v>0</v>
      </c>
      <c r="BG288" s="200">
        <f t="shared" si="6"/>
        <v>0</v>
      </c>
      <c r="BH288" s="200">
        <f t="shared" si="7"/>
        <v>0</v>
      </c>
      <c r="BI288" s="200">
        <f t="shared" si="8"/>
        <v>0</v>
      </c>
      <c r="BJ288" s="17" t="s">
        <v>83</v>
      </c>
      <c r="BK288" s="200">
        <f t="shared" si="9"/>
        <v>0</v>
      </c>
      <c r="BL288" s="17" t="s">
        <v>215</v>
      </c>
      <c r="BM288" s="199" t="s">
        <v>518</v>
      </c>
    </row>
    <row r="289" spans="1:65" s="15" customFormat="1">
      <c r="B289" s="238"/>
      <c r="C289" s="239"/>
      <c r="D289" s="203" t="s">
        <v>226</v>
      </c>
      <c r="E289" s="240" t="s">
        <v>1</v>
      </c>
      <c r="F289" s="241" t="s">
        <v>519</v>
      </c>
      <c r="G289" s="239"/>
      <c r="H289" s="240" t="s">
        <v>1</v>
      </c>
      <c r="I289" s="242"/>
      <c r="J289" s="239"/>
      <c r="K289" s="239"/>
      <c r="L289" s="243"/>
      <c r="M289" s="244"/>
      <c r="N289" s="245"/>
      <c r="O289" s="245"/>
      <c r="P289" s="245"/>
      <c r="Q289" s="245"/>
      <c r="R289" s="245"/>
      <c r="S289" s="245"/>
      <c r="T289" s="246"/>
      <c r="AT289" s="247" t="s">
        <v>226</v>
      </c>
      <c r="AU289" s="247" t="s">
        <v>85</v>
      </c>
      <c r="AV289" s="15" t="s">
        <v>83</v>
      </c>
      <c r="AW289" s="15" t="s">
        <v>30</v>
      </c>
      <c r="AX289" s="15" t="s">
        <v>75</v>
      </c>
      <c r="AY289" s="247" t="s">
        <v>209</v>
      </c>
    </row>
    <row r="290" spans="1:65" s="13" customFormat="1">
      <c r="B290" s="201"/>
      <c r="C290" s="202"/>
      <c r="D290" s="203" t="s">
        <v>226</v>
      </c>
      <c r="E290" s="204" t="s">
        <v>1</v>
      </c>
      <c r="F290" s="205" t="s">
        <v>167</v>
      </c>
      <c r="G290" s="202"/>
      <c r="H290" s="206">
        <v>139</v>
      </c>
      <c r="I290" s="207"/>
      <c r="J290" s="202"/>
      <c r="K290" s="202"/>
      <c r="L290" s="208"/>
      <c r="M290" s="209"/>
      <c r="N290" s="210"/>
      <c r="O290" s="210"/>
      <c r="P290" s="210"/>
      <c r="Q290" s="210"/>
      <c r="R290" s="210"/>
      <c r="S290" s="210"/>
      <c r="T290" s="211"/>
      <c r="AT290" s="212" t="s">
        <v>226</v>
      </c>
      <c r="AU290" s="212" t="s">
        <v>85</v>
      </c>
      <c r="AV290" s="13" t="s">
        <v>85</v>
      </c>
      <c r="AW290" s="13" t="s">
        <v>30</v>
      </c>
      <c r="AX290" s="13" t="s">
        <v>83</v>
      </c>
      <c r="AY290" s="212" t="s">
        <v>209</v>
      </c>
    </row>
    <row r="291" spans="1:65" s="2" customFormat="1" ht="24.2" customHeight="1">
      <c r="A291" s="34"/>
      <c r="B291" s="35"/>
      <c r="C291" s="188" t="s">
        <v>520</v>
      </c>
      <c r="D291" s="188" t="s">
        <v>211</v>
      </c>
      <c r="E291" s="189" t="s">
        <v>521</v>
      </c>
      <c r="F291" s="190" t="s">
        <v>522</v>
      </c>
      <c r="G291" s="191" t="s">
        <v>106</v>
      </c>
      <c r="H291" s="192">
        <v>260</v>
      </c>
      <c r="I291" s="193"/>
      <c r="J291" s="194">
        <f>ROUND(I291*H291,2)</f>
        <v>0</v>
      </c>
      <c r="K291" s="190" t="s">
        <v>429</v>
      </c>
      <c r="L291" s="39"/>
      <c r="M291" s="195" t="s">
        <v>1</v>
      </c>
      <c r="N291" s="196" t="s">
        <v>40</v>
      </c>
      <c r="O291" s="71"/>
      <c r="P291" s="197">
        <f>O291*H291</f>
        <v>0</v>
      </c>
      <c r="Q291" s="197">
        <v>1.4999999999999999E-4</v>
      </c>
      <c r="R291" s="197">
        <f>Q291*H291</f>
        <v>3.9E-2</v>
      </c>
      <c r="S291" s="197">
        <v>0</v>
      </c>
      <c r="T291" s="19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9" t="s">
        <v>215</v>
      </c>
      <c r="AT291" s="199" t="s">
        <v>211</v>
      </c>
      <c r="AU291" s="199" t="s">
        <v>85</v>
      </c>
      <c r="AY291" s="17" t="s">
        <v>209</v>
      </c>
      <c r="BE291" s="200">
        <f>IF(N291="základní",J291,0)</f>
        <v>0</v>
      </c>
      <c r="BF291" s="200">
        <f>IF(N291="snížená",J291,0)</f>
        <v>0</v>
      </c>
      <c r="BG291" s="200">
        <f>IF(N291="zákl. přenesená",J291,0)</f>
        <v>0</v>
      </c>
      <c r="BH291" s="200">
        <f>IF(N291="sníž. přenesená",J291,0)</f>
        <v>0</v>
      </c>
      <c r="BI291" s="200">
        <f>IF(N291="nulová",J291,0)</f>
        <v>0</v>
      </c>
      <c r="BJ291" s="17" t="s">
        <v>83</v>
      </c>
      <c r="BK291" s="200">
        <f>ROUND(I291*H291,2)</f>
        <v>0</v>
      </c>
      <c r="BL291" s="17" t="s">
        <v>215</v>
      </c>
      <c r="BM291" s="199" t="s">
        <v>523</v>
      </c>
    </row>
    <row r="292" spans="1:65" s="2" customFormat="1" ht="29.25">
      <c r="A292" s="34"/>
      <c r="B292" s="35"/>
      <c r="C292" s="36"/>
      <c r="D292" s="203" t="s">
        <v>267</v>
      </c>
      <c r="E292" s="36"/>
      <c r="F292" s="213" t="s">
        <v>400</v>
      </c>
      <c r="G292" s="36"/>
      <c r="H292" s="36"/>
      <c r="I292" s="214"/>
      <c r="J292" s="36"/>
      <c r="K292" s="36"/>
      <c r="L292" s="39"/>
      <c r="M292" s="215"/>
      <c r="N292" s="216"/>
      <c r="O292" s="71"/>
      <c r="P292" s="71"/>
      <c r="Q292" s="71"/>
      <c r="R292" s="71"/>
      <c r="S292" s="71"/>
      <c r="T292" s="72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267</v>
      </c>
      <c r="AU292" s="17" t="s">
        <v>85</v>
      </c>
    </row>
    <row r="293" spans="1:65" s="15" customFormat="1">
      <c r="B293" s="238"/>
      <c r="C293" s="239"/>
      <c r="D293" s="203" t="s">
        <v>226</v>
      </c>
      <c r="E293" s="240" t="s">
        <v>1</v>
      </c>
      <c r="F293" s="241" t="s">
        <v>519</v>
      </c>
      <c r="G293" s="239"/>
      <c r="H293" s="240" t="s">
        <v>1</v>
      </c>
      <c r="I293" s="242"/>
      <c r="J293" s="239"/>
      <c r="K293" s="239"/>
      <c r="L293" s="243"/>
      <c r="M293" s="244"/>
      <c r="N293" s="245"/>
      <c r="O293" s="245"/>
      <c r="P293" s="245"/>
      <c r="Q293" s="245"/>
      <c r="R293" s="245"/>
      <c r="S293" s="245"/>
      <c r="T293" s="246"/>
      <c r="AT293" s="247" t="s">
        <v>226</v>
      </c>
      <c r="AU293" s="247" t="s">
        <v>85</v>
      </c>
      <c r="AV293" s="15" t="s">
        <v>83</v>
      </c>
      <c r="AW293" s="15" t="s">
        <v>30</v>
      </c>
      <c r="AX293" s="15" t="s">
        <v>75</v>
      </c>
      <c r="AY293" s="247" t="s">
        <v>209</v>
      </c>
    </row>
    <row r="294" spans="1:65" s="13" customFormat="1">
      <c r="B294" s="201"/>
      <c r="C294" s="202"/>
      <c r="D294" s="203" t="s">
        <v>226</v>
      </c>
      <c r="E294" s="204" t="s">
        <v>1</v>
      </c>
      <c r="F294" s="205" t="s">
        <v>173</v>
      </c>
      <c r="G294" s="202"/>
      <c r="H294" s="206">
        <v>260</v>
      </c>
      <c r="I294" s="207"/>
      <c r="J294" s="202"/>
      <c r="K294" s="202"/>
      <c r="L294" s="208"/>
      <c r="M294" s="209"/>
      <c r="N294" s="210"/>
      <c r="O294" s="210"/>
      <c r="P294" s="210"/>
      <c r="Q294" s="210"/>
      <c r="R294" s="210"/>
      <c r="S294" s="210"/>
      <c r="T294" s="211"/>
      <c r="AT294" s="212" t="s">
        <v>226</v>
      </c>
      <c r="AU294" s="212" t="s">
        <v>85</v>
      </c>
      <c r="AV294" s="13" t="s">
        <v>85</v>
      </c>
      <c r="AW294" s="13" t="s">
        <v>30</v>
      </c>
      <c r="AX294" s="13" t="s">
        <v>83</v>
      </c>
      <c r="AY294" s="212" t="s">
        <v>209</v>
      </c>
    </row>
    <row r="295" spans="1:65" s="2" customFormat="1" ht="24.2" customHeight="1">
      <c r="A295" s="34"/>
      <c r="B295" s="35"/>
      <c r="C295" s="188" t="s">
        <v>524</v>
      </c>
      <c r="D295" s="188" t="s">
        <v>211</v>
      </c>
      <c r="E295" s="189" t="s">
        <v>525</v>
      </c>
      <c r="F295" s="190" t="s">
        <v>526</v>
      </c>
      <c r="G295" s="191" t="s">
        <v>106</v>
      </c>
      <c r="H295" s="192">
        <v>387</v>
      </c>
      <c r="I295" s="193"/>
      <c r="J295" s="194">
        <f>ROUND(I295*H295,2)</f>
        <v>0</v>
      </c>
      <c r="K295" s="190" t="s">
        <v>429</v>
      </c>
      <c r="L295" s="39"/>
      <c r="M295" s="195" t="s">
        <v>1</v>
      </c>
      <c r="N295" s="196" t="s">
        <v>40</v>
      </c>
      <c r="O295" s="71"/>
      <c r="P295" s="197">
        <f>O295*H295</f>
        <v>0</v>
      </c>
      <c r="Q295" s="197">
        <v>5.0000000000000002E-5</v>
      </c>
      <c r="R295" s="197">
        <f>Q295*H295</f>
        <v>1.9350000000000003E-2</v>
      </c>
      <c r="S295" s="197">
        <v>0</v>
      </c>
      <c r="T295" s="19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9" t="s">
        <v>215</v>
      </c>
      <c r="AT295" s="199" t="s">
        <v>211</v>
      </c>
      <c r="AU295" s="199" t="s">
        <v>85</v>
      </c>
      <c r="AY295" s="17" t="s">
        <v>209</v>
      </c>
      <c r="BE295" s="200">
        <f>IF(N295="základní",J295,0)</f>
        <v>0</v>
      </c>
      <c r="BF295" s="200">
        <f>IF(N295="snížená",J295,0)</f>
        <v>0</v>
      </c>
      <c r="BG295" s="200">
        <f>IF(N295="zákl. přenesená",J295,0)</f>
        <v>0</v>
      </c>
      <c r="BH295" s="200">
        <f>IF(N295="sníž. přenesená",J295,0)</f>
        <v>0</v>
      </c>
      <c r="BI295" s="200">
        <f>IF(N295="nulová",J295,0)</f>
        <v>0</v>
      </c>
      <c r="BJ295" s="17" t="s">
        <v>83</v>
      </c>
      <c r="BK295" s="200">
        <f>ROUND(I295*H295,2)</f>
        <v>0</v>
      </c>
      <c r="BL295" s="17" t="s">
        <v>215</v>
      </c>
      <c r="BM295" s="199" t="s">
        <v>527</v>
      </c>
    </row>
    <row r="296" spans="1:65" s="15" customFormat="1">
      <c r="B296" s="238"/>
      <c r="C296" s="239"/>
      <c r="D296" s="203" t="s">
        <v>226</v>
      </c>
      <c r="E296" s="240" t="s">
        <v>1</v>
      </c>
      <c r="F296" s="241" t="s">
        <v>519</v>
      </c>
      <c r="G296" s="239"/>
      <c r="H296" s="240" t="s">
        <v>1</v>
      </c>
      <c r="I296" s="242"/>
      <c r="J296" s="239"/>
      <c r="K296" s="239"/>
      <c r="L296" s="243"/>
      <c r="M296" s="244"/>
      <c r="N296" s="245"/>
      <c r="O296" s="245"/>
      <c r="P296" s="245"/>
      <c r="Q296" s="245"/>
      <c r="R296" s="245"/>
      <c r="S296" s="245"/>
      <c r="T296" s="246"/>
      <c r="AT296" s="247" t="s">
        <v>226</v>
      </c>
      <c r="AU296" s="247" t="s">
        <v>85</v>
      </c>
      <c r="AV296" s="15" t="s">
        <v>83</v>
      </c>
      <c r="AW296" s="15" t="s">
        <v>30</v>
      </c>
      <c r="AX296" s="15" t="s">
        <v>75</v>
      </c>
      <c r="AY296" s="247" t="s">
        <v>209</v>
      </c>
    </row>
    <row r="297" spans="1:65" s="13" customFormat="1">
      <c r="B297" s="201"/>
      <c r="C297" s="202"/>
      <c r="D297" s="203" t="s">
        <v>226</v>
      </c>
      <c r="E297" s="204" t="s">
        <v>1</v>
      </c>
      <c r="F297" s="205" t="s">
        <v>164</v>
      </c>
      <c r="G297" s="202"/>
      <c r="H297" s="206">
        <v>387</v>
      </c>
      <c r="I297" s="207"/>
      <c r="J297" s="202"/>
      <c r="K297" s="202"/>
      <c r="L297" s="208"/>
      <c r="M297" s="209"/>
      <c r="N297" s="210"/>
      <c r="O297" s="210"/>
      <c r="P297" s="210"/>
      <c r="Q297" s="210"/>
      <c r="R297" s="210"/>
      <c r="S297" s="210"/>
      <c r="T297" s="211"/>
      <c r="AT297" s="212" t="s">
        <v>226</v>
      </c>
      <c r="AU297" s="212" t="s">
        <v>85</v>
      </c>
      <c r="AV297" s="13" t="s">
        <v>85</v>
      </c>
      <c r="AW297" s="13" t="s">
        <v>30</v>
      </c>
      <c r="AX297" s="13" t="s">
        <v>83</v>
      </c>
      <c r="AY297" s="212" t="s">
        <v>209</v>
      </c>
    </row>
    <row r="298" spans="1:65" s="2" customFormat="1" ht="24.2" customHeight="1">
      <c r="A298" s="34"/>
      <c r="B298" s="35"/>
      <c r="C298" s="188" t="s">
        <v>528</v>
      </c>
      <c r="D298" s="188" t="s">
        <v>211</v>
      </c>
      <c r="E298" s="189" t="s">
        <v>529</v>
      </c>
      <c r="F298" s="190" t="s">
        <v>530</v>
      </c>
      <c r="G298" s="191" t="s">
        <v>94</v>
      </c>
      <c r="H298" s="192">
        <v>22</v>
      </c>
      <c r="I298" s="193"/>
      <c r="J298" s="194">
        <f>ROUND(I298*H298,2)</f>
        <v>0</v>
      </c>
      <c r="K298" s="190" t="s">
        <v>429</v>
      </c>
      <c r="L298" s="39"/>
      <c r="M298" s="195" t="s">
        <v>1</v>
      </c>
      <c r="N298" s="196" t="s">
        <v>40</v>
      </c>
      <c r="O298" s="71"/>
      <c r="P298" s="197">
        <f>O298*H298</f>
        <v>0</v>
      </c>
      <c r="Q298" s="197">
        <v>5.9999999999999995E-4</v>
      </c>
      <c r="R298" s="197">
        <f>Q298*H298</f>
        <v>1.3199999999999998E-2</v>
      </c>
      <c r="S298" s="197">
        <v>0</v>
      </c>
      <c r="T298" s="19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9" t="s">
        <v>215</v>
      </c>
      <c r="AT298" s="199" t="s">
        <v>211</v>
      </c>
      <c r="AU298" s="199" t="s">
        <v>85</v>
      </c>
      <c r="AY298" s="17" t="s">
        <v>209</v>
      </c>
      <c r="BE298" s="200">
        <f>IF(N298="základní",J298,0)</f>
        <v>0</v>
      </c>
      <c r="BF298" s="200">
        <f>IF(N298="snížená",J298,0)</f>
        <v>0</v>
      </c>
      <c r="BG298" s="200">
        <f>IF(N298="zákl. přenesená",J298,0)</f>
        <v>0</v>
      </c>
      <c r="BH298" s="200">
        <f>IF(N298="sníž. přenesená",J298,0)</f>
        <v>0</v>
      </c>
      <c r="BI298" s="200">
        <f>IF(N298="nulová",J298,0)</f>
        <v>0</v>
      </c>
      <c r="BJ298" s="17" t="s">
        <v>83</v>
      </c>
      <c r="BK298" s="200">
        <f>ROUND(I298*H298,2)</f>
        <v>0</v>
      </c>
      <c r="BL298" s="17" t="s">
        <v>215</v>
      </c>
      <c r="BM298" s="199" t="s">
        <v>531</v>
      </c>
    </row>
    <row r="299" spans="1:65" s="15" customFormat="1">
      <c r="B299" s="238"/>
      <c r="C299" s="239"/>
      <c r="D299" s="203" t="s">
        <v>226</v>
      </c>
      <c r="E299" s="240" t="s">
        <v>1</v>
      </c>
      <c r="F299" s="241" t="s">
        <v>519</v>
      </c>
      <c r="G299" s="239"/>
      <c r="H299" s="240" t="s">
        <v>1</v>
      </c>
      <c r="I299" s="242"/>
      <c r="J299" s="239"/>
      <c r="K299" s="239"/>
      <c r="L299" s="243"/>
      <c r="M299" s="244"/>
      <c r="N299" s="245"/>
      <c r="O299" s="245"/>
      <c r="P299" s="245"/>
      <c r="Q299" s="245"/>
      <c r="R299" s="245"/>
      <c r="S299" s="245"/>
      <c r="T299" s="246"/>
      <c r="AT299" s="247" t="s">
        <v>226</v>
      </c>
      <c r="AU299" s="247" t="s">
        <v>85</v>
      </c>
      <c r="AV299" s="15" t="s">
        <v>83</v>
      </c>
      <c r="AW299" s="15" t="s">
        <v>30</v>
      </c>
      <c r="AX299" s="15" t="s">
        <v>75</v>
      </c>
      <c r="AY299" s="247" t="s">
        <v>209</v>
      </c>
    </row>
    <row r="300" spans="1:65" s="13" customFormat="1">
      <c r="B300" s="201"/>
      <c r="C300" s="202"/>
      <c r="D300" s="203" t="s">
        <v>226</v>
      </c>
      <c r="E300" s="204" t="s">
        <v>1</v>
      </c>
      <c r="F300" s="205" t="s">
        <v>170</v>
      </c>
      <c r="G300" s="202"/>
      <c r="H300" s="206">
        <v>22</v>
      </c>
      <c r="I300" s="207"/>
      <c r="J300" s="202"/>
      <c r="K300" s="202"/>
      <c r="L300" s="208"/>
      <c r="M300" s="209"/>
      <c r="N300" s="210"/>
      <c r="O300" s="210"/>
      <c r="P300" s="210"/>
      <c r="Q300" s="210"/>
      <c r="R300" s="210"/>
      <c r="S300" s="210"/>
      <c r="T300" s="211"/>
      <c r="AT300" s="212" t="s">
        <v>226</v>
      </c>
      <c r="AU300" s="212" t="s">
        <v>85</v>
      </c>
      <c r="AV300" s="13" t="s">
        <v>85</v>
      </c>
      <c r="AW300" s="13" t="s">
        <v>30</v>
      </c>
      <c r="AX300" s="13" t="s">
        <v>83</v>
      </c>
      <c r="AY300" s="212" t="s">
        <v>209</v>
      </c>
    </row>
    <row r="301" spans="1:65" s="2" customFormat="1" ht="24.2" customHeight="1">
      <c r="A301" s="34"/>
      <c r="B301" s="35"/>
      <c r="C301" s="188" t="s">
        <v>532</v>
      </c>
      <c r="D301" s="188" t="s">
        <v>211</v>
      </c>
      <c r="E301" s="189" t="s">
        <v>533</v>
      </c>
      <c r="F301" s="190" t="s">
        <v>534</v>
      </c>
      <c r="G301" s="191" t="s">
        <v>106</v>
      </c>
      <c r="H301" s="192">
        <v>139</v>
      </c>
      <c r="I301" s="193"/>
      <c r="J301" s="194">
        <f>ROUND(I301*H301,2)</f>
        <v>0</v>
      </c>
      <c r="K301" s="190" t="s">
        <v>214</v>
      </c>
      <c r="L301" s="39"/>
      <c r="M301" s="195" t="s">
        <v>1</v>
      </c>
      <c r="N301" s="196" t="s">
        <v>40</v>
      </c>
      <c r="O301" s="71"/>
      <c r="P301" s="197">
        <f>O301*H301</f>
        <v>0</v>
      </c>
      <c r="Q301" s="197">
        <v>2.0000000000000001E-4</v>
      </c>
      <c r="R301" s="197">
        <f>Q301*H301</f>
        <v>2.7800000000000002E-2</v>
      </c>
      <c r="S301" s="197">
        <v>0</v>
      </c>
      <c r="T301" s="198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9" t="s">
        <v>215</v>
      </c>
      <c r="AT301" s="199" t="s">
        <v>211</v>
      </c>
      <c r="AU301" s="199" t="s">
        <v>85</v>
      </c>
      <c r="AY301" s="17" t="s">
        <v>209</v>
      </c>
      <c r="BE301" s="200">
        <f>IF(N301="základní",J301,0)</f>
        <v>0</v>
      </c>
      <c r="BF301" s="200">
        <f>IF(N301="snížená",J301,0)</f>
        <v>0</v>
      </c>
      <c r="BG301" s="200">
        <f>IF(N301="zákl. přenesená",J301,0)</f>
        <v>0</v>
      </c>
      <c r="BH301" s="200">
        <f>IF(N301="sníž. přenesená",J301,0)</f>
        <v>0</v>
      </c>
      <c r="BI301" s="200">
        <f>IF(N301="nulová",J301,0)</f>
        <v>0</v>
      </c>
      <c r="BJ301" s="17" t="s">
        <v>83</v>
      </c>
      <c r="BK301" s="200">
        <f>ROUND(I301*H301,2)</f>
        <v>0</v>
      </c>
      <c r="BL301" s="17" t="s">
        <v>215</v>
      </c>
      <c r="BM301" s="199" t="s">
        <v>535</v>
      </c>
    </row>
    <row r="302" spans="1:65" s="13" customFormat="1">
      <c r="B302" s="201"/>
      <c r="C302" s="202"/>
      <c r="D302" s="203" t="s">
        <v>226</v>
      </c>
      <c r="E302" s="204" t="s">
        <v>167</v>
      </c>
      <c r="F302" s="205" t="s">
        <v>536</v>
      </c>
      <c r="G302" s="202"/>
      <c r="H302" s="206">
        <v>139</v>
      </c>
      <c r="I302" s="207"/>
      <c r="J302" s="202"/>
      <c r="K302" s="202"/>
      <c r="L302" s="208"/>
      <c r="M302" s="209"/>
      <c r="N302" s="210"/>
      <c r="O302" s="210"/>
      <c r="P302" s="210"/>
      <c r="Q302" s="210"/>
      <c r="R302" s="210"/>
      <c r="S302" s="210"/>
      <c r="T302" s="211"/>
      <c r="AT302" s="212" t="s">
        <v>226</v>
      </c>
      <c r="AU302" s="212" t="s">
        <v>85</v>
      </c>
      <c r="AV302" s="13" t="s">
        <v>85</v>
      </c>
      <c r="AW302" s="13" t="s">
        <v>30</v>
      </c>
      <c r="AX302" s="13" t="s">
        <v>83</v>
      </c>
      <c r="AY302" s="212" t="s">
        <v>209</v>
      </c>
    </row>
    <row r="303" spans="1:65" s="2" customFormat="1" ht="24.2" customHeight="1">
      <c r="A303" s="34"/>
      <c r="B303" s="35"/>
      <c r="C303" s="188" t="s">
        <v>537</v>
      </c>
      <c r="D303" s="188" t="s">
        <v>211</v>
      </c>
      <c r="E303" s="189" t="s">
        <v>538</v>
      </c>
      <c r="F303" s="190" t="s">
        <v>539</v>
      </c>
      <c r="G303" s="191" t="s">
        <v>106</v>
      </c>
      <c r="H303" s="192">
        <v>260</v>
      </c>
      <c r="I303" s="193"/>
      <c r="J303" s="194">
        <f>ROUND(I303*H303,2)</f>
        <v>0</v>
      </c>
      <c r="K303" s="190" t="s">
        <v>214</v>
      </c>
      <c r="L303" s="39"/>
      <c r="M303" s="195" t="s">
        <v>1</v>
      </c>
      <c r="N303" s="196" t="s">
        <v>40</v>
      </c>
      <c r="O303" s="71"/>
      <c r="P303" s="197">
        <f>O303*H303</f>
        <v>0</v>
      </c>
      <c r="Q303" s="197">
        <v>4.0000000000000002E-4</v>
      </c>
      <c r="R303" s="197">
        <f>Q303*H303</f>
        <v>0.10400000000000001</v>
      </c>
      <c r="S303" s="197">
        <v>0</v>
      </c>
      <c r="T303" s="19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9" t="s">
        <v>215</v>
      </c>
      <c r="AT303" s="199" t="s">
        <v>211</v>
      </c>
      <c r="AU303" s="199" t="s">
        <v>85</v>
      </c>
      <c r="AY303" s="17" t="s">
        <v>209</v>
      </c>
      <c r="BE303" s="200">
        <f>IF(N303="základní",J303,0)</f>
        <v>0</v>
      </c>
      <c r="BF303" s="200">
        <f>IF(N303="snížená",J303,0)</f>
        <v>0</v>
      </c>
      <c r="BG303" s="200">
        <f>IF(N303="zákl. přenesená",J303,0)</f>
        <v>0</v>
      </c>
      <c r="BH303" s="200">
        <f>IF(N303="sníž. přenesená",J303,0)</f>
        <v>0</v>
      </c>
      <c r="BI303" s="200">
        <f>IF(N303="nulová",J303,0)</f>
        <v>0</v>
      </c>
      <c r="BJ303" s="17" t="s">
        <v>83</v>
      </c>
      <c r="BK303" s="200">
        <f>ROUND(I303*H303,2)</f>
        <v>0</v>
      </c>
      <c r="BL303" s="17" t="s">
        <v>215</v>
      </c>
      <c r="BM303" s="199" t="s">
        <v>540</v>
      </c>
    </row>
    <row r="304" spans="1:65" s="13" customFormat="1">
      <c r="B304" s="201"/>
      <c r="C304" s="202"/>
      <c r="D304" s="203" t="s">
        <v>226</v>
      </c>
      <c r="E304" s="204" t="s">
        <v>173</v>
      </c>
      <c r="F304" s="205" t="s">
        <v>541</v>
      </c>
      <c r="G304" s="202"/>
      <c r="H304" s="206">
        <v>260</v>
      </c>
      <c r="I304" s="207"/>
      <c r="J304" s="202"/>
      <c r="K304" s="202"/>
      <c r="L304" s="208"/>
      <c r="M304" s="209"/>
      <c r="N304" s="210"/>
      <c r="O304" s="210"/>
      <c r="P304" s="210"/>
      <c r="Q304" s="210"/>
      <c r="R304" s="210"/>
      <c r="S304" s="210"/>
      <c r="T304" s="211"/>
      <c r="AT304" s="212" t="s">
        <v>226</v>
      </c>
      <c r="AU304" s="212" t="s">
        <v>85</v>
      </c>
      <c r="AV304" s="13" t="s">
        <v>85</v>
      </c>
      <c r="AW304" s="13" t="s">
        <v>30</v>
      </c>
      <c r="AX304" s="13" t="s">
        <v>83</v>
      </c>
      <c r="AY304" s="212" t="s">
        <v>209</v>
      </c>
    </row>
    <row r="305" spans="1:65" s="2" customFormat="1" ht="24.2" customHeight="1">
      <c r="A305" s="34"/>
      <c r="B305" s="35"/>
      <c r="C305" s="188" t="s">
        <v>542</v>
      </c>
      <c r="D305" s="188" t="s">
        <v>211</v>
      </c>
      <c r="E305" s="189" t="s">
        <v>543</v>
      </c>
      <c r="F305" s="190" t="s">
        <v>544</v>
      </c>
      <c r="G305" s="191" t="s">
        <v>106</v>
      </c>
      <c r="H305" s="192">
        <v>387</v>
      </c>
      <c r="I305" s="193"/>
      <c r="J305" s="194">
        <f>ROUND(I305*H305,2)</f>
        <v>0</v>
      </c>
      <c r="K305" s="190" t="s">
        <v>214</v>
      </c>
      <c r="L305" s="39"/>
      <c r="M305" s="195" t="s">
        <v>1</v>
      </c>
      <c r="N305" s="196" t="s">
        <v>40</v>
      </c>
      <c r="O305" s="71"/>
      <c r="P305" s="197">
        <f>O305*H305</f>
        <v>0</v>
      </c>
      <c r="Q305" s="197">
        <v>1.2999999999999999E-4</v>
      </c>
      <c r="R305" s="197">
        <f>Q305*H305</f>
        <v>5.0309999999999994E-2</v>
      </c>
      <c r="S305" s="197">
        <v>0</v>
      </c>
      <c r="T305" s="19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9" t="s">
        <v>215</v>
      </c>
      <c r="AT305" s="199" t="s">
        <v>211</v>
      </c>
      <c r="AU305" s="199" t="s">
        <v>85</v>
      </c>
      <c r="AY305" s="17" t="s">
        <v>209</v>
      </c>
      <c r="BE305" s="200">
        <f>IF(N305="základní",J305,0)</f>
        <v>0</v>
      </c>
      <c r="BF305" s="200">
        <f>IF(N305="snížená",J305,0)</f>
        <v>0</v>
      </c>
      <c r="BG305" s="200">
        <f>IF(N305="zákl. přenesená",J305,0)</f>
        <v>0</v>
      </c>
      <c r="BH305" s="200">
        <f>IF(N305="sníž. přenesená",J305,0)</f>
        <v>0</v>
      </c>
      <c r="BI305" s="200">
        <f>IF(N305="nulová",J305,0)</f>
        <v>0</v>
      </c>
      <c r="BJ305" s="17" t="s">
        <v>83</v>
      </c>
      <c r="BK305" s="200">
        <f>ROUND(I305*H305,2)</f>
        <v>0</v>
      </c>
      <c r="BL305" s="17" t="s">
        <v>215</v>
      </c>
      <c r="BM305" s="199" t="s">
        <v>545</v>
      </c>
    </row>
    <row r="306" spans="1:65" s="13" customFormat="1">
      <c r="B306" s="201"/>
      <c r="C306" s="202"/>
      <c r="D306" s="203" t="s">
        <v>226</v>
      </c>
      <c r="E306" s="204" t="s">
        <v>164</v>
      </c>
      <c r="F306" s="205" t="s">
        <v>546</v>
      </c>
      <c r="G306" s="202"/>
      <c r="H306" s="206">
        <v>387</v>
      </c>
      <c r="I306" s="207"/>
      <c r="J306" s="202"/>
      <c r="K306" s="202"/>
      <c r="L306" s="208"/>
      <c r="M306" s="209"/>
      <c r="N306" s="210"/>
      <c r="O306" s="210"/>
      <c r="P306" s="210"/>
      <c r="Q306" s="210"/>
      <c r="R306" s="210"/>
      <c r="S306" s="210"/>
      <c r="T306" s="211"/>
      <c r="AT306" s="212" t="s">
        <v>226</v>
      </c>
      <c r="AU306" s="212" t="s">
        <v>85</v>
      </c>
      <c r="AV306" s="13" t="s">
        <v>85</v>
      </c>
      <c r="AW306" s="13" t="s">
        <v>30</v>
      </c>
      <c r="AX306" s="13" t="s">
        <v>83</v>
      </c>
      <c r="AY306" s="212" t="s">
        <v>209</v>
      </c>
    </row>
    <row r="307" spans="1:65" s="2" customFormat="1" ht="24.2" customHeight="1">
      <c r="A307" s="34"/>
      <c r="B307" s="35"/>
      <c r="C307" s="188" t="s">
        <v>547</v>
      </c>
      <c r="D307" s="188" t="s">
        <v>211</v>
      </c>
      <c r="E307" s="189" t="s">
        <v>548</v>
      </c>
      <c r="F307" s="190" t="s">
        <v>549</v>
      </c>
      <c r="G307" s="191" t="s">
        <v>94</v>
      </c>
      <c r="H307" s="192">
        <v>22</v>
      </c>
      <c r="I307" s="193"/>
      <c r="J307" s="194">
        <f>ROUND(I307*H307,2)</f>
        <v>0</v>
      </c>
      <c r="K307" s="190" t="s">
        <v>214</v>
      </c>
      <c r="L307" s="39"/>
      <c r="M307" s="195" t="s">
        <v>1</v>
      </c>
      <c r="N307" s="196" t="s">
        <v>40</v>
      </c>
      <c r="O307" s="71"/>
      <c r="P307" s="197">
        <f>O307*H307</f>
        <v>0</v>
      </c>
      <c r="Q307" s="197">
        <v>1.6000000000000001E-3</v>
      </c>
      <c r="R307" s="197">
        <f>Q307*H307</f>
        <v>3.5200000000000002E-2</v>
      </c>
      <c r="S307" s="197">
        <v>0</v>
      </c>
      <c r="T307" s="19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9" t="s">
        <v>215</v>
      </c>
      <c r="AT307" s="199" t="s">
        <v>211</v>
      </c>
      <c r="AU307" s="199" t="s">
        <v>85</v>
      </c>
      <c r="AY307" s="17" t="s">
        <v>209</v>
      </c>
      <c r="BE307" s="200">
        <f>IF(N307="základní",J307,0)</f>
        <v>0</v>
      </c>
      <c r="BF307" s="200">
        <f>IF(N307="snížená",J307,0)</f>
        <v>0</v>
      </c>
      <c r="BG307" s="200">
        <f>IF(N307="zákl. přenesená",J307,0)</f>
        <v>0</v>
      </c>
      <c r="BH307" s="200">
        <f>IF(N307="sníž. přenesená",J307,0)</f>
        <v>0</v>
      </c>
      <c r="BI307" s="200">
        <f>IF(N307="nulová",J307,0)</f>
        <v>0</v>
      </c>
      <c r="BJ307" s="17" t="s">
        <v>83</v>
      </c>
      <c r="BK307" s="200">
        <f>ROUND(I307*H307,2)</f>
        <v>0</v>
      </c>
      <c r="BL307" s="17" t="s">
        <v>215</v>
      </c>
      <c r="BM307" s="199" t="s">
        <v>550</v>
      </c>
    </row>
    <row r="308" spans="1:65" s="13" customFormat="1">
      <c r="B308" s="201"/>
      <c r="C308" s="202"/>
      <c r="D308" s="203" t="s">
        <v>226</v>
      </c>
      <c r="E308" s="204" t="s">
        <v>170</v>
      </c>
      <c r="F308" s="205" t="s">
        <v>551</v>
      </c>
      <c r="G308" s="202"/>
      <c r="H308" s="206">
        <v>22</v>
      </c>
      <c r="I308" s="207"/>
      <c r="J308" s="202"/>
      <c r="K308" s="202"/>
      <c r="L308" s="208"/>
      <c r="M308" s="209"/>
      <c r="N308" s="210"/>
      <c r="O308" s="210"/>
      <c r="P308" s="210"/>
      <c r="Q308" s="210"/>
      <c r="R308" s="210"/>
      <c r="S308" s="210"/>
      <c r="T308" s="211"/>
      <c r="AT308" s="212" t="s">
        <v>226</v>
      </c>
      <c r="AU308" s="212" t="s">
        <v>85</v>
      </c>
      <c r="AV308" s="13" t="s">
        <v>85</v>
      </c>
      <c r="AW308" s="13" t="s">
        <v>30</v>
      </c>
      <c r="AX308" s="13" t="s">
        <v>83</v>
      </c>
      <c r="AY308" s="212" t="s">
        <v>209</v>
      </c>
    </row>
    <row r="309" spans="1:65" s="2" customFormat="1" ht="24.2" customHeight="1">
      <c r="A309" s="34"/>
      <c r="B309" s="35"/>
      <c r="C309" s="188" t="s">
        <v>552</v>
      </c>
      <c r="D309" s="188" t="s">
        <v>211</v>
      </c>
      <c r="E309" s="189" t="s">
        <v>553</v>
      </c>
      <c r="F309" s="190" t="s">
        <v>554</v>
      </c>
      <c r="G309" s="191" t="s">
        <v>160</v>
      </c>
      <c r="H309" s="192">
        <v>1</v>
      </c>
      <c r="I309" s="193"/>
      <c r="J309" s="194">
        <f>ROUND(I309*H309,2)</f>
        <v>0</v>
      </c>
      <c r="K309" s="190" t="s">
        <v>429</v>
      </c>
      <c r="L309" s="39"/>
      <c r="M309" s="195" t="s">
        <v>1</v>
      </c>
      <c r="N309" s="196" t="s">
        <v>40</v>
      </c>
      <c r="O309" s="71"/>
      <c r="P309" s="197">
        <f>O309*H309</f>
        <v>0</v>
      </c>
      <c r="Q309" s="197">
        <v>2.1900000000000001E-3</v>
      </c>
      <c r="R309" s="197">
        <f>Q309*H309</f>
        <v>2.1900000000000001E-3</v>
      </c>
      <c r="S309" s="197">
        <v>0</v>
      </c>
      <c r="T309" s="198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9" t="s">
        <v>215</v>
      </c>
      <c r="AT309" s="199" t="s">
        <v>211</v>
      </c>
      <c r="AU309" s="199" t="s">
        <v>85</v>
      </c>
      <c r="AY309" s="17" t="s">
        <v>209</v>
      </c>
      <c r="BE309" s="200">
        <f>IF(N309="základní",J309,0)</f>
        <v>0</v>
      </c>
      <c r="BF309" s="200">
        <f>IF(N309="snížená",J309,0)</f>
        <v>0</v>
      </c>
      <c r="BG309" s="200">
        <f>IF(N309="zákl. přenesená",J309,0)</f>
        <v>0</v>
      </c>
      <c r="BH309" s="200">
        <f>IF(N309="sníž. přenesená",J309,0)</f>
        <v>0</v>
      </c>
      <c r="BI309" s="200">
        <f>IF(N309="nulová",J309,0)</f>
        <v>0</v>
      </c>
      <c r="BJ309" s="17" t="s">
        <v>83</v>
      </c>
      <c r="BK309" s="200">
        <f>ROUND(I309*H309,2)</f>
        <v>0</v>
      </c>
      <c r="BL309" s="17" t="s">
        <v>215</v>
      </c>
      <c r="BM309" s="199" t="s">
        <v>555</v>
      </c>
    </row>
    <row r="310" spans="1:65" s="13" customFormat="1">
      <c r="B310" s="201"/>
      <c r="C310" s="202"/>
      <c r="D310" s="203" t="s">
        <v>226</v>
      </c>
      <c r="E310" s="204" t="s">
        <v>1</v>
      </c>
      <c r="F310" s="205" t="s">
        <v>556</v>
      </c>
      <c r="G310" s="202"/>
      <c r="H310" s="206">
        <v>1</v>
      </c>
      <c r="I310" s="207"/>
      <c r="J310" s="202"/>
      <c r="K310" s="202"/>
      <c r="L310" s="208"/>
      <c r="M310" s="209"/>
      <c r="N310" s="210"/>
      <c r="O310" s="210"/>
      <c r="P310" s="210"/>
      <c r="Q310" s="210"/>
      <c r="R310" s="210"/>
      <c r="S310" s="210"/>
      <c r="T310" s="211"/>
      <c r="AT310" s="212" t="s">
        <v>226</v>
      </c>
      <c r="AU310" s="212" t="s">
        <v>85</v>
      </c>
      <c r="AV310" s="13" t="s">
        <v>85</v>
      </c>
      <c r="AW310" s="13" t="s">
        <v>30</v>
      </c>
      <c r="AX310" s="13" t="s">
        <v>83</v>
      </c>
      <c r="AY310" s="212" t="s">
        <v>209</v>
      </c>
    </row>
    <row r="311" spans="1:65" s="2" customFormat="1" ht="16.5" customHeight="1">
      <c r="A311" s="34"/>
      <c r="B311" s="35"/>
      <c r="C311" s="188" t="s">
        <v>557</v>
      </c>
      <c r="D311" s="188" t="s">
        <v>211</v>
      </c>
      <c r="E311" s="189" t="s">
        <v>558</v>
      </c>
      <c r="F311" s="190" t="s">
        <v>559</v>
      </c>
      <c r="G311" s="191" t="s">
        <v>106</v>
      </c>
      <c r="H311" s="192">
        <v>786</v>
      </c>
      <c r="I311" s="193"/>
      <c r="J311" s="194">
        <f>ROUND(I311*H311,2)</f>
        <v>0</v>
      </c>
      <c r="K311" s="190" t="s">
        <v>214</v>
      </c>
      <c r="L311" s="39"/>
      <c r="M311" s="195" t="s">
        <v>1</v>
      </c>
      <c r="N311" s="196" t="s">
        <v>40</v>
      </c>
      <c r="O311" s="71"/>
      <c r="P311" s="197">
        <f>O311*H311</f>
        <v>0</v>
      </c>
      <c r="Q311" s="197">
        <v>0</v>
      </c>
      <c r="R311" s="197">
        <f>Q311*H311</f>
        <v>0</v>
      </c>
      <c r="S311" s="197">
        <v>0</v>
      </c>
      <c r="T311" s="19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9" t="s">
        <v>215</v>
      </c>
      <c r="AT311" s="199" t="s">
        <v>211</v>
      </c>
      <c r="AU311" s="199" t="s">
        <v>85</v>
      </c>
      <c r="AY311" s="17" t="s">
        <v>209</v>
      </c>
      <c r="BE311" s="200">
        <f>IF(N311="základní",J311,0)</f>
        <v>0</v>
      </c>
      <c r="BF311" s="200">
        <f>IF(N311="snížená",J311,0)</f>
        <v>0</v>
      </c>
      <c r="BG311" s="200">
        <f>IF(N311="zákl. přenesená",J311,0)</f>
        <v>0</v>
      </c>
      <c r="BH311" s="200">
        <f>IF(N311="sníž. přenesená",J311,0)</f>
        <v>0</v>
      </c>
      <c r="BI311" s="200">
        <f>IF(N311="nulová",J311,0)</f>
        <v>0</v>
      </c>
      <c r="BJ311" s="17" t="s">
        <v>83</v>
      </c>
      <c r="BK311" s="200">
        <f>ROUND(I311*H311,2)</f>
        <v>0</v>
      </c>
      <c r="BL311" s="17" t="s">
        <v>215</v>
      </c>
      <c r="BM311" s="199" t="s">
        <v>560</v>
      </c>
    </row>
    <row r="312" spans="1:65" s="13" customFormat="1">
      <c r="B312" s="201"/>
      <c r="C312" s="202"/>
      <c r="D312" s="203" t="s">
        <v>226</v>
      </c>
      <c r="E312" s="204" t="s">
        <v>1</v>
      </c>
      <c r="F312" s="205" t="s">
        <v>561</v>
      </c>
      <c r="G312" s="202"/>
      <c r="H312" s="206">
        <v>786</v>
      </c>
      <c r="I312" s="207"/>
      <c r="J312" s="202"/>
      <c r="K312" s="202"/>
      <c r="L312" s="208"/>
      <c r="M312" s="209"/>
      <c r="N312" s="210"/>
      <c r="O312" s="210"/>
      <c r="P312" s="210"/>
      <c r="Q312" s="210"/>
      <c r="R312" s="210"/>
      <c r="S312" s="210"/>
      <c r="T312" s="211"/>
      <c r="AT312" s="212" t="s">
        <v>226</v>
      </c>
      <c r="AU312" s="212" t="s">
        <v>85</v>
      </c>
      <c r="AV312" s="13" t="s">
        <v>85</v>
      </c>
      <c r="AW312" s="13" t="s">
        <v>30</v>
      </c>
      <c r="AX312" s="13" t="s">
        <v>83</v>
      </c>
      <c r="AY312" s="212" t="s">
        <v>209</v>
      </c>
    </row>
    <row r="313" spans="1:65" s="2" customFormat="1" ht="16.5" customHeight="1">
      <c r="A313" s="34"/>
      <c r="B313" s="35"/>
      <c r="C313" s="188" t="s">
        <v>562</v>
      </c>
      <c r="D313" s="188" t="s">
        <v>211</v>
      </c>
      <c r="E313" s="189" t="s">
        <v>563</v>
      </c>
      <c r="F313" s="190" t="s">
        <v>564</v>
      </c>
      <c r="G313" s="191" t="s">
        <v>94</v>
      </c>
      <c r="H313" s="192">
        <v>199</v>
      </c>
      <c r="I313" s="193"/>
      <c r="J313" s="194">
        <f>ROUND(I313*H313,2)</f>
        <v>0</v>
      </c>
      <c r="K313" s="190" t="s">
        <v>214</v>
      </c>
      <c r="L313" s="39"/>
      <c r="M313" s="195" t="s">
        <v>1</v>
      </c>
      <c r="N313" s="196" t="s">
        <v>40</v>
      </c>
      <c r="O313" s="71"/>
      <c r="P313" s="197">
        <f>O313*H313</f>
        <v>0</v>
      </c>
      <c r="Q313" s="197">
        <v>1.0000000000000001E-5</v>
      </c>
      <c r="R313" s="197">
        <f>Q313*H313</f>
        <v>1.99E-3</v>
      </c>
      <c r="S313" s="197">
        <v>0</v>
      </c>
      <c r="T313" s="19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9" t="s">
        <v>215</v>
      </c>
      <c r="AT313" s="199" t="s">
        <v>211</v>
      </c>
      <c r="AU313" s="199" t="s">
        <v>85</v>
      </c>
      <c r="AY313" s="17" t="s">
        <v>209</v>
      </c>
      <c r="BE313" s="200">
        <f>IF(N313="základní",J313,0)</f>
        <v>0</v>
      </c>
      <c r="BF313" s="200">
        <f>IF(N313="snížená",J313,0)</f>
        <v>0</v>
      </c>
      <c r="BG313" s="200">
        <f>IF(N313="zákl. přenesená",J313,0)</f>
        <v>0</v>
      </c>
      <c r="BH313" s="200">
        <f>IF(N313="sníž. přenesená",J313,0)</f>
        <v>0</v>
      </c>
      <c r="BI313" s="200">
        <f>IF(N313="nulová",J313,0)</f>
        <v>0</v>
      </c>
      <c r="BJ313" s="17" t="s">
        <v>83</v>
      </c>
      <c r="BK313" s="200">
        <f>ROUND(I313*H313,2)</f>
        <v>0</v>
      </c>
      <c r="BL313" s="17" t="s">
        <v>215</v>
      </c>
      <c r="BM313" s="199" t="s">
        <v>565</v>
      </c>
    </row>
    <row r="314" spans="1:65" s="13" customFormat="1">
      <c r="B314" s="201"/>
      <c r="C314" s="202"/>
      <c r="D314" s="203" t="s">
        <v>226</v>
      </c>
      <c r="E314" s="204" t="s">
        <v>1</v>
      </c>
      <c r="F314" s="205" t="s">
        <v>566</v>
      </c>
      <c r="G314" s="202"/>
      <c r="H314" s="206">
        <v>199</v>
      </c>
      <c r="I314" s="207"/>
      <c r="J314" s="202"/>
      <c r="K314" s="202"/>
      <c r="L314" s="208"/>
      <c r="M314" s="209"/>
      <c r="N314" s="210"/>
      <c r="O314" s="210"/>
      <c r="P314" s="210"/>
      <c r="Q314" s="210"/>
      <c r="R314" s="210"/>
      <c r="S314" s="210"/>
      <c r="T314" s="211"/>
      <c r="AT314" s="212" t="s">
        <v>226</v>
      </c>
      <c r="AU314" s="212" t="s">
        <v>85</v>
      </c>
      <c r="AV314" s="13" t="s">
        <v>85</v>
      </c>
      <c r="AW314" s="13" t="s">
        <v>30</v>
      </c>
      <c r="AX314" s="13" t="s">
        <v>83</v>
      </c>
      <c r="AY314" s="212" t="s">
        <v>209</v>
      </c>
    </row>
    <row r="315" spans="1:65" s="2" customFormat="1" ht="33" customHeight="1">
      <c r="A315" s="34"/>
      <c r="B315" s="35"/>
      <c r="C315" s="188" t="s">
        <v>567</v>
      </c>
      <c r="D315" s="188" t="s">
        <v>211</v>
      </c>
      <c r="E315" s="189" t="s">
        <v>568</v>
      </c>
      <c r="F315" s="190" t="s">
        <v>569</v>
      </c>
      <c r="G315" s="191" t="s">
        <v>106</v>
      </c>
      <c r="H315" s="192">
        <v>109</v>
      </c>
      <c r="I315" s="193"/>
      <c r="J315" s="194">
        <f>ROUND(I315*H315,2)</f>
        <v>0</v>
      </c>
      <c r="K315" s="190" t="s">
        <v>214</v>
      </c>
      <c r="L315" s="39"/>
      <c r="M315" s="195" t="s">
        <v>1</v>
      </c>
      <c r="N315" s="196" t="s">
        <v>40</v>
      </c>
      <c r="O315" s="71"/>
      <c r="P315" s="197">
        <f>O315*H315</f>
        <v>0</v>
      </c>
      <c r="Q315" s="197">
        <v>0.15540000000000001</v>
      </c>
      <c r="R315" s="197">
        <f>Q315*H315</f>
        <v>16.938600000000001</v>
      </c>
      <c r="S315" s="197">
        <v>0</v>
      </c>
      <c r="T315" s="198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9" t="s">
        <v>215</v>
      </c>
      <c r="AT315" s="199" t="s">
        <v>211</v>
      </c>
      <c r="AU315" s="199" t="s">
        <v>85</v>
      </c>
      <c r="AY315" s="17" t="s">
        <v>209</v>
      </c>
      <c r="BE315" s="200">
        <f>IF(N315="základní",J315,0)</f>
        <v>0</v>
      </c>
      <c r="BF315" s="200">
        <f>IF(N315="snížená",J315,0)</f>
        <v>0</v>
      </c>
      <c r="BG315" s="200">
        <f>IF(N315="zákl. přenesená",J315,0)</f>
        <v>0</v>
      </c>
      <c r="BH315" s="200">
        <f>IF(N315="sníž. přenesená",J315,0)</f>
        <v>0</v>
      </c>
      <c r="BI315" s="200">
        <f>IF(N315="nulová",J315,0)</f>
        <v>0</v>
      </c>
      <c r="BJ315" s="17" t="s">
        <v>83</v>
      </c>
      <c r="BK315" s="200">
        <f>ROUND(I315*H315,2)</f>
        <v>0</v>
      </c>
      <c r="BL315" s="17" t="s">
        <v>215</v>
      </c>
      <c r="BM315" s="199" t="s">
        <v>570</v>
      </c>
    </row>
    <row r="316" spans="1:65" s="13" customFormat="1">
      <c r="B316" s="201"/>
      <c r="C316" s="202"/>
      <c r="D316" s="203" t="s">
        <v>226</v>
      </c>
      <c r="E316" s="204" t="s">
        <v>1</v>
      </c>
      <c r="F316" s="205" t="s">
        <v>571</v>
      </c>
      <c r="G316" s="202"/>
      <c r="H316" s="206">
        <v>109</v>
      </c>
      <c r="I316" s="207"/>
      <c r="J316" s="202"/>
      <c r="K316" s="202"/>
      <c r="L316" s="208"/>
      <c r="M316" s="209"/>
      <c r="N316" s="210"/>
      <c r="O316" s="210"/>
      <c r="P316" s="210"/>
      <c r="Q316" s="210"/>
      <c r="R316" s="210"/>
      <c r="S316" s="210"/>
      <c r="T316" s="211"/>
      <c r="AT316" s="212" t="s">
        <v>226</v>
      </c>
      <c r="AU316" s="212" t="s">
        <v>85</v>
      </c>
      <c r="AV316" s="13" t="s">
        <v>85</v>
      </c>
      <c r="AW316" s="13" t="s">
        <v>30</v>
      </c>
      <c r="AX316" s="13" t="s">
        <v>83</v>
      </c>
      <c r="AY316" s="212" t="s">
        <v>209</v>
      </c>
    </row>
    <row r="317" spans="1:65" s="2" customFormat="1" ht="21.75" customHeight="1">
      <c r="A317" s="34"/>
      <c r="B317" s="35"/>
      <c r="C317" s="228" t="s">
        <v>572</v>
      </c>
      <c r="D317" s="228" t="s">
        <v>319</v>
      </c>
      <c r="E317" s="229" t="s">
        <v>573</v>
      </c>
      <c r="F317" s="230" t="s">
        <v>574</v>
      </c>
      <c r="G317" s="231" t="s">
        <v>106</v>
      </c>
      <c r="H317" s="232">
        <v>81</v>
      </c>
      <c r="I317" s="233"/>
      <c r="J317" s="234">
        <f>ROUND(I317*H317,2)</f>
        <v>0</v>
      </c>
      <c r="K317" s="230" t="s">
        <v>214</v>
      </c>
      <c r="L317" s="235"/>
      <c r="M317" s="236" t="s">
        <v>1</v>
      </c>
      <c r="N317" s="237" t="s">
        <v>40</v>
      </c>
      <c r="O317" s="71"/>
      <c r="P317" s="197">
        <f>O317*H317</f>
        <v>0</v>
      </c>
      <c r="Q317" s="197">
        <v>4.8300000000000003E-2</v>
      </c>
      <c r="R317" s="197">
        <f>Q317*H317</f>
        <v>3.9123000000000001</v>
      </c>
      <c r="S317" s="197">
        <v>0</v>
      </c>
      <c r="T317" s="19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9" t="s">
        <v>240</v>
      </c>
      <c r="AT317" s="199" t="s">
        <v>319</v>
      </c>
      <c r="AU317" s="199" t="s">
        <v>85</v>
      </c>
      <c r="AY317" s="17" t="s">
        <v>209</v>
      </c>
      <c r="BE317" s="200">
        <f>IF(N317="základní",J317,0)</f>
        <v>0</v>
      </c>
      <c r="BF317" s="200">
        <f>IF(N317="snížená",J317,0)</f>
        <v>0</v>
      </c>
      <c r="BG317" s="200">
        <f>IF(N317="zákl. přenesená",J317,0)</f>
        <v>0</v>
      </c>
      <c r="BH317" s="200">
        <f>IF(N317="sníž. přenesená",J317,0)</f>
        <v>0</v>
      </c>
      <c r="BI317" s="200">
        <f>IF(N317="nulová",J317,0)</f>
        <v>0</v>
      </c>
      <c r="BJ317" s="17" t="s">
        <v>83</v>
      </c>
      <c r="BK317" s="200">
        <f>ROUND(I317*H317,2)</f>
        <v>0</v>
      </c>
      <c r="BL317" s="17" t="s">
        <v>215</v>
      </c>
      <c r="BM317" s="199" t="s">
        <v>575</v>
      </c>
    </row>
    <row r="318" spans="1:65" s="13" customFormat="1">
      <c r="B318" s="201"/>
      <c r="C318" s="202"/>
      <c r="D318" s="203" t="s">
        <v>226</v>
      </c>
      <c r="E318" s="204" t="s">
        <v>126</v>
      </c>
      <c r="F318" s="205" t="s">
        <v>128</v>
      </c>
      <c r="G318" s="202"/>
      <c r="H318" s="206">
        <v>81</v>
      </c>
      <c r="I318" s="207"/>
      <c r="J318" s="202"/>
      <c r="K318" s="202"/>
      <c r="L318" s="208"/>
      <c r="M318" s="209"/>
      <c r="N318" s="210"/>
      <c r="O318" s="210"/>
      <c r="P318" s="210"/>
      <c r="Q318" s="210"/>
      <c r="R318" s="210"/>
      <c r="S318" s="210"/>
      <c r="T318" s="211"/>
      <c r="AT318" s="212" t="s">
        <v>226</v>
      </c>
      <c r="AU318" s="212" t="s">
        <v>85</v>
      </c>
      <c r="AV318" s="13" t="s">
        <v>85</v>
      </c>
      <c r="AW318" s="13" t="s">
        <v>30</v>
      </c>
      <c r="AX318" s="13" t="s">
        <v>83</v>
      </c>
      <c r="AY318" s="212" t="s">
        <v>209</v>
      </c>
    </row>
    <row r="319" spans="1:65" s="2" customFormat="1" ht="24.2" customHeight="1">
      <c r="A319" s="34"/>
      <c r="B319" s="35"/>
      <c r="C319" s="228" t="s">
        <v>576</v>
      </c>
      <c r="D319" s="228" t="s">
        <v>319</v>
      </c>
      <c r="E319" s="229" t="s">
        <v>577</v>
      </c>
      <c r="F319" s="230" t="s">
        <v>578</v>
      </c>
      <c r="G319" s="231" t="s">
        <v>106</v>
      </c>
      <c r="H319" s="232">
        <v>28</v>
      </c>
      <c r="I319" s="233"/>
      <c r="J319" s="234">
        <f>ROUND(I319*H319,2)</f>
        <v>0</v>
      </c>
      <c r="K319" s="230" t="s">
        <v>214</v>
      </c>
      <c r="L319" s="235"/>
      <c r="M319" s="236" t="s">
        <v>1</v>
      </c>
      <c r="N319" s="237" t="s">
        <v>40</v>
      </c>
      <c r="O319" s="71"/>
      <c r="P319" s="197">
        <f>O319*H319</f>
        <v>0</v>
      </c>
      <c r="Q319" s="197">
        <v>6.5670000000000006E-2</v>
      </c>
      <c r="R319" s="197">
        <f>Q319*H319</f>
        <v>1.8387600000000002</v>
      </c>
      <c r="S319" s="197">
        <v>0</v>
      </c>
      <c r="T319" s="19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9" t="s">
        <v>240</v>
      </c>
      <c r="AT319" s="199" t="s">
        <v>319</v>
      </c>
      <c r="AU319" s="199" t="s">
        <v>85</v>
      </c>
      <c r="AY319" s="17" t="s">
        <v>209</v>
      </c>
      <c r="BE319" s="200">
        <f>IF(N319="základní",J319,0)</f>
        <v>0</v>
      </c>
      <c r="BF319" s="200">
        <f>IF(N319="snížená",J319,0)</f>
        <v>0</v>
      </c>
      <c r="BG319" s="200">
        <f>IF(N319="zákl. přenesená",J319,0)</f>
        <v>0</v>
      </c>
      <c r="BH319" s="200">
        <f>IF(N319="sníž. přenesená",J319,0)</f>
        <v>0</v>
      </c>
      <c r="BI319" s="200">
        <f>IF(N319="nulová",J319,0)</f>
        <v>0</v>
      </c>
      <c r="BJ319" s="17" t="s">
        <v>83</v>
      </c>
      <c r="BK319" s="200">
        <f>ROUND(I319*H319,2)</f>
        <v>0</v>
      </c>
      <c r="BL319" s="17" t="s">
        <v>215</v>
      </c>
      <c r="BM319" s="199" t="s">
        <v>579</v>
      </c>
    </row>
    <row r="320" spans="1:65" s="13" customFormat="1">
      <c r="B320" s="201"/>
      <c r="C320" s="202"/>
      <c r="D320" s="203" t="s">
        <v>226</v>
      </c>
      <c r="E320" s="204" t="s">
        <v>129</v>
      </c>
      <c r="F320" s="205" t="s">
        <v>131</v>
      </c>
      <c r="G320" s="202"/>
      <c r="H320" s="206">
        <v>28</v>
      </c>
      <c r="I320" s="207"/>
      <c r="J320" s="202"/>
      <c r="K320" s="202"/>
      <c r="L320" s="208"/>
      <c r="M320" s="209"/>
      <c r="N320" s="210"/>
      <c r="O320" s="210"/>
      <c r="P320" s="210"/>
      <c r="Q320" s="210"/>
      <c r="R320" s="210"/>
      <c r="S320" s="210"/>
      <c r="T320" s="211"/>
      <c r="AT320" s="212" t="s">
        <v>226</v>
      </c>
      <c r="AU320" s="212" t="s">
        <v>85</v>
      </c>
      <c r="AV320" s="13" t="s">
        <v>85</v>
      </c>
      <c r="AW320" s="13" t="s">
        <v>30</v>
      </c>
      <c r="AX320" s="13" t="s">
        <v>83</v>
      </c>
      <c r="AY320" s="212" t="s">
        <v>209</v>
      </c>
    </row>
    <row r="321" spans="1:65" s="2" customFormat="1" ht="33" customHeight="1">
      <c r="A321" s="34"/>
      <c r="B321" s="35"/>
      <c r="C321" s="188" t="s">
        <v>128</v>
      </c>
      <c r="D321" s="188" t="s">
        <v>211</v>
      </c>
      <c r="E321" s="189" t="s">
        <v>580</v>
      </c>
      <c r="F321" s="190" t="s">
        <v>581</v>
      </c>
      <c r="G321" s="191" t="s">
        <v>106</v>
      </c>
      <c r="H321" s="192">
        <v>908</v>
      </c>
      <c r="I321" s="193"/>
      <c r="J321" s="194">
        <f>ROUND(I321*H321,2)</f>
        <v>0</v>
      </c>
      <c r="K321" s="190" t="s">
        <v>214</v>
      </c>
      <c r="L321" s="39"/>
      <c r="M321" s="195" t="s">
        <v>1</v>
      </c>
      <c r="N321" s="196" t="s">
        <v>40</v>
      </c>
      <c r="O321" s="71"/>
      <c r="P321" s="197">
        <f>O321*H321</f>
        <v>0</v>
      </c>
      <c r="Q321" s="197">
        <v>0.1295</v>
      </c>
      <c r="R321" s="197">
        <f>Q321*H321</f>
        <v>117.586</v>
      </c>
      <c r="S321" s="197">
        <v>0</v>
      </c>
      <c r="T321" s="198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9" t="s">
        <v>215</v>
      </c>
      <c r="AT321" s="199" t="s">
        <v>211</v>
      </c>
      <c r="AU321" s="199" t="s">
        <v>85</v>
      </c>
      <c r="AY321" s="17" t="s">
        <v>209</v>
      </c>
      <c r="BE321" s="200">
        <f>IF(N321="základní",J321,0)</f>
        <v>0</v>
      </c>
      <c r="BF321" s="200">
        <f>IF(N321="snížená",J321,0)</f>
        <v>0</v>
      </c>
      <c r="BG321" s="200">
        <f>IF(N321="zákl. přenesená",J321,0)</f>
        <v>0</v>
      </c>
      <c r="BH321" s="200">
        <f>IF(N321="sníž. přenesená",J321,0)</f>
        <v>0</v>
      </c>
      <c r="BI321" s="200">
        <f>IF(N321="nulová",J321,0)</f>
        <v>0</v>
      </c>
      <c r="BJ321" s="17" t="s">
        <v>83</v>
      </c>
      <c r="BK321" s="200">
        <f>ROUND(I321*H321,2)</f>
        <v>0</v>
      </c>
      <c r="BL321" s="17" t="s">
        <v>215</v>
      </c>
      <c r="BM321" s="199" t="s">
        <v>582</v>
      </c>
    </row>
    <row r="322" spans="1:65" s="13" customFormat="1">
      <c r="B322" s="201"/>
      <c r="C322" s="202"/>
      <c r="D322" s="203" t="s">
        <v>226</v>
      </c>
      <c r="E322" s="204" t="s">
        <v>1</v>
      </c>
      <c r="F322" s="205" t="s">
        <v>583</v>
      </c>
      <c r="G322" s="202"/>
      <c r="H322" s="206">
        <v>908</v>
      </c>
      <c r="I322" s="207"/>
      <c r="J322" s="202"/>
      <c r="K322" s="202"/>
      <c r="L322" s="208"/>
      <c r="M322" s="209"/>
      <c r="N322" s="210"/>
      <c r="O322" s="210"/>
      <c r="P322" s="210"/>
      <c r="Q322" s="210"/>
      <c r="R322" s="210"/>
      <c r="S322" s="210"/>
      <c r="T322" s="211"/>
      <c r="AT322" s="212" t="s">
        <v>226</v>
      </c>
      <c r="AU322" s="212" t="s">
        <v>85</v>
      </c>
      <c r="AV322" s="13" t="s">
        <v>85</v>
      </c>
      <c r="AW322" s="13" t="s">
        <v>30</v>
      </c>
      <c r="AX322" s="13" t="s">
        <v>83</v>
      </c>
      <c r="AY322" s="212" t="s">
        <v>209</v>
      </c>
    </row>
    <row r="323" spans="1:65" s="2" customFormat="1" ht="16.5" customHeight="1">
      <c r="A323" s="34"/>
      <c r="B323" s="35"/>
      <c r="C323" s="228" t="s">
        <v>584</v>
      </c>
      <c r="D323" s="228" t="s">
        <v>319</v>
      </c>
      <c r="E323" s="229" t="s">
        <v>585</v>
      </c>
      <c r="F323" s="230" t="s">
        <v>586</v>
      </c>
      <c r="G323" s="231" t="s">
        <v>106</v>
      </c>
      <c r="H323" s="232">
        <v>303.95999999999998</v>
      </c>
      <c r="I323" s="233"/>
      <c r="J323" s="234">
        <f>ROUND(I323*H323,2)</f>
        <v>0</v>
      </c>
      <c r="K323" s="230" t="s">
        <v>214</v>
      </c>
      <c r="L323" s="235"/>
      <c r="M323" s="236" t="s">
        <v>1</v>
      </c>
      <c r="N323" s="237" t="s">
        <v>40</v>
      </c>
      <c r="O323" s="71"/>
      <c r="P323" s="197">
        <f>O323*H323</f>
        <v>0</v>
      </c>
      <c r="Q323" s="197">
        <v>4.4999999999999998E-2</v>
      </c>
      <c r="R323" s="197">
        <f>Q323*H323</f>
        <v>13.678199999999999</v>
      </c>
      <c r="S323" s="197">
        <v>0</v>
      </c>
      <c r="T323" s="198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9" t="s">
        <v>240</v>
      </c>
      <c r="AT323" s="199" t="s">
        <v>319</v>
      </c>
      <c r="AU323" s="199" t="s">
        <v>85</v>
      </c>
      <c r="AY323" s="17" t="s">
        <v>209</v>
      </c>
      <c r="BE323" s="200">
        <f>IF(N323="základní",J323,0)</f>
        <v>0</v>
      </c>
      <c r="BF323" s="200">
        <f>IF(N323="snížená",J323,0)</f>
        <v>0</v>
      </c>
      <c r="BG323" s="200">
        <f>IF(N323="zákl. přenesená",J323,0)</f>
        <v>0</v>
      </c>
      <c r="BH323" s="200">
        <f>IF(N323="sníž. přenesená",J323,0)</f>
        <v>0</v>
      </c>
      <c r="BI323" s="200">
        <f>IF(N323="nulová",J323,0)</f>
        <v>0</v>
      </c>
      <c r="BJ323" s="17" t="s">
        <v>83</v>
      </c>
      <c r="BK323" s="200">
        <f>ROUND(I323*H323,2)</f>
        <v>0</v>
      </c>
      <c r="BL323" s="17" t="s">
        <v>215</v>
      </c>
      <c r="BM323" s="199" t="s">
        <v>587</v>
      </c>
    </row>
    <row r="324" spans="1:65" s="2" customFormat="1" ht="19.5">
      <c r="A324" s="34"/>
      <c r="B324" s="35"/>
      <c r="C324" s="36"/>
      <c r="D324" s="203" t="s">
        <v>267</v>
      </c>
      <c r="E324" s="36"/>
      <c r="F324" s="213" t="s">
        <v>405</v>
      </c>
      <c r="G324" s="36"/>
      <c r="H324" s="36"/>
      <c r="I324" s="214"/>
      <c r="J324" s="36"/>
      <c r="K324" s="36"/>
      <c r="L324" s="39"/>
      <c r="M324" s="215"/>
      <c r="N324" s="216"/>
      <c r="O324" s="71"/>
      <c r="P324" s="71"/>
      <c r="Q324" s="71"/>
      <c r="R324" s="71"/>
      <c r="S324" s="71"/>
      <c r="T324" s="72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267</v>
      </c>
      <c r="AU324" s="17" t="s">
        <v>85</v>
      </c>
    </row>
    <row r="325" spans="1:65" s="13" customFormat="1">
      <c r="B325" s="201"/>
      <c r="C325" s="202"/>
      <c r="D325" s="203" t="s">
        <v>226</v>
      </c>
      <c r="E325" s="204" t="s">
        <v>139</v>
      </c>
      <c r="F325" s="205" t="s">
        <v>141</v>
      </c>
      <c r="G325" s="202"/>
      <c r="H325" s="206">
        <v>298</v>
      </c>
      <c r="I325" s="207"/>
      <c r="J325" s="202"/>
      <c r="K325" s="202"/>
      <c r="L325" s="208"/>
      <c r="M325" s="209"/>
      <c r="N325" s="210"/>
      <c r="O325" s="210"/>
      <c r="P325" s="210"/>
      <c r="Q325" s="210"/>
      <c r="R325" s="210"/>
      <c r="S325" s="210"/>
      <c r="T325" s="211"/>
      <c r="AT325" s="212" t="s">
        <v>226</v>
      </c>
      <c r="AU325" s="212" t="s">
        <v>85</v>
      </c>
      <c r="AV325" s="13" t="s">
        <v>85</v>
      </c>
      <c r="AW325" s="13" t="s">
        <v>30</v>
      </c>
      <c r="AX325" s="13" t="s">
        <v>83</v>
      </c>
      <c r="AY325" s="212" t="s">
        <v>209</v>
      </c>
    </row>
    <row r="326" spans="1:65" s="13" customFormat="1">
      <c r="B326" s="201"/>
      <c r="C326" s="202"/>
      <c r="D326" s="203" t="s">
        <v>226</v>
      </c>
      <c r="E326" s="202"/>
      <c r="F326" s="205" t="s">
        <v>588</v>
      </c>
      <c r="G326" s="202"/>
      <c r="H326" s="206">
        <v>303.95999999999998</v>
      </c>
      <c r="I326" s="207"/>
      <c r="J326" s="202"/>
      <c r="K326" s="202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226</v>
      </c>
      <c r="AU326" s="212" t="s">
        <v>85</v>
      </c>
      <c r="AV326" s="13" t="s">
        <v>85</v>
      </c>
      <c r="AW326" s="13" t="s">
        <v>4</v>
      </c>
      <c r="AX326" s="13" t="s">
        <v>83</v>
      </c>
      <c r="AY326" s="212" t="s">
        <v>209</v>
      </c>
    </row>
    <row r="327" spans="1:65" s="2" customFormat="1" ht="16.5" customHeight="1">
      <c r="A327" s="34"/>
      <c r="B327" s="35"/>
      <c r="C327" s="228" t="s">
        <v>589</v>
      </c>
      <c r="D327" s="228" t="s">
        <v>319</v>
      </c>
      <c r="E327" s="229" t="s">
        <v>590</v>
      </c>
      <c r="F327" s="230" t="s">
        <v>591</v>
      </c>
      <c r="G327" s="231" t="s">
        <v>106</v>
      </c>
      <c r="H327" s="232">
        <v>610</v>
      </c>
      <c r="I327" s="233"/>
      <c r="J327" s="234">
        <f>ROUND(I327*H327,2)</f>
        <v>0</v>
      </c>
      <c r="K327" s="230" t="s">
        <v>214</v>
      </c>
      <c r="L327" s="235"/>
      <c r="M327" s="236" t="s">
        <v>1</v>
      </c>
      <c r="N327" s="237" t="s">
        <v>40</v>
      </c>
      <c r="O327" s="71"/>
      <c r="P327" s="197">
        <f>O327*H327</f>
        <v>0</v>
      </c>
      <c r="Q327" s="197">
        <v>8.5000000000000006E-2</v>
      </c>
      <c r="R327" s="197">
        <f>Q327*H327</f>
        <v>51.85</v>
      </c>
      <c r="S327" s="197">
        <v>0</v>
      </c>
      <c r="T327" s="19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9" t="s">
        <v>240</v>
      </c>
      <c r="AT327" s="199" t="s">
        <v>319</v>
      </c>
      <c r="AU327" s="199" t="s">
        <v>85</v>
      </c>
      <c r="AY327" s="17" t="s">
        <v>209</v>
      </c>
      <c r="BE327" s="200">
        <f>IF(N327="základní",J327,0)</f>
        <v>0</v>
      </c>
      <c r="BF327" s="200">
        <f>IF(N327="snížená",J327,0)</f>
        <v>0</v>
      </c>
      <c r="BG327" s="200">
        <f>IF(N327="zákl. přenesená",J327,0)</f>
        <v>0</v>
      </c>
      <c r="BH327" s="200">
        <f>IF(N327="sníž. přenesená",J327,0)</f>
        <v>0</v>
      </c>
      <c r="BI327" s="200">
        <f>IF(N327="nulová",J327,0)</f>
        <v>0</v>
      </c>
      <c r="BJ327" s="17" t="s">
        <v>83</v>
      </c>
      <c r="BK327" s="200">
        <f>ROUND(I327*H327,2)</f>
        <v>0</v>
      </c>
      <c r="BL327" s="17" t="s">
        <v>215</v>
      </c>
      <c r="BM327" s="199" t="s">
        <v>592</v>
      </c>
    </row>
    <row r="328" spans="1:65" s="13" customFormat="1">
      <c r="B328" s="201"/>
      <c r="C328" s="202"/>
      <c r="D328" s="203" t="s">
        <v>226</v>
      </c>
      <c r="E328" s="204" t="s">
        <v>132</v>
      </c>
      <c r="F328" s="205" t="s">
        <v>134</v>
      </c>
      <c r="G328" s="202"/>
      <c r="H328" s="206">
        <v>610</v>
      </c>
      <c r="I328" s="207"/>
      <c r="J328" s="202"/>
      <c r="K328" s="202"/>
      <c r="L328" s="208"/>
      <c r="M328" s="209"/>
      <c r="N328" s="210"/>
      <c r="O328" s="210"/>
      <c r="P328" s="210"/>
      <c r="Q328" s="210"/>
      <c r="R328" s="210"/>
      <c r="S328" s="210"/>
      <c r="T328" s="211"/>
      <c r="AT328" s="212" t="s">
        <v>226</v>
      </c>
      <c r="AU328" s="212" t="s">
        <v>85</v>
      </c>
      <c r="AV328" s="13" t="s">
        <v>85</v>
      </c>
      <c r="AW328" s="13" t="s">
        <v>30</v>
      </c>
      <c r="AX328" s="13" t="s">
        <v>83</v>
      </c>
      <c r="AY328" s="212" t="s">
        <v>209</v>
      </c>
    </row>
    <row r="329" spans="1:65" s="2" customFormat="1" ht="24.2" customHeight="1">
      <c r="A329" s="34"/>
      <c r="B329" s="35"/>
      <c r="C329" s="188" t="s">
        <v>593</v>
      </c>
      <c r="D329" s="188" t="s">
        <v>211</v>
      </c>
      <c r="E329" s="189" t="s">
        <v>594</v>
      </c>
      <c r="F329" s="190" t="s">
        <v>595</v>
      </c>
      <c r="G329" s="191" t="s">
        <v>106</v>
      </c>
      <c r="H329" s="192">
        <v>13</v>
      </c>
      <c r="I329" s="193"/>
      <c r="J329" s="194">
        <f>ROUND(I329*H329,2)</f>
        <v>0</v>
      </c>
      <c r="K329" s="190" t="s">
        <v>214</v>
      </c>
      <c r="L329" s="39"/>
      <c r="M329" s="195" t="s">
        <v>1</v>
      </c>
      <c r="N329" s="196" t="s">
        <v>40</v>
      </c>
      <c r="O329" s="71"/>
      <c r="P329" s="197">
        <f>O329*H329</f>
        <v>0</v>
      </c>
      <c r="Q329" s="197">
        <v>0.20646999999999999</v>
      </c>
      <c r="R329" s="197">
        <f>Q329*H329</f>
        <v>2.68411</v>
      </c>
      <c r="S329" s="197">
        <v>0</v>
      </c>
      <c r="T329" s="19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9" t="s">
        <v>215</v>
      </c>
      <c r="AT329" s="199" t="s">
        <v>211</v>
      </c>
      <c r="AU329" s="199" t="s">
        <v>85</v>
      </c>
      <c r="AY329" s="17" t="s">
        <v>209</v>
      </c>
      <c r="BE329" s="200">
        <f>IF(N329="základní",J329,0)</f>
        <v>0</v>
      </c>
      <c r="BF329" s="200">
        <f>IF(N329="snížená",J329,0)</f>
        <v>0</v>
      </c>
      <c r="BG329" s="200">
        <f>IF(N329="zákl. přenesená",J329,0)</f>
        <v>0</v>
      </c>
      <c r="BH329" s="200">
        <f>IF(N329="sníž. přenesená",J329,0)</f>
        <v>0</v>
      </c>
      <c r="BI329" s="200">
        <f>IF(N329="nulová",J329,0)</f>
        <v>0</v>
      </c>
      <c r="BJ329" s="17" t="s">
        <v>83</v>
      </c>
      <c r="BK329" s="200">
        <f>ROUND(I329*H329,2)</f>
        <v>0</v>
      </c>
      <c r="BL329" s="17" t="s">
        <v>215</v>
      </c>
      <c r="BM329" s="199" t="s">
        <v>596</v>
      </c>
    </row>
    <row r="330" spans="1:65" s="13" customFormat="1">
      <c r="B330" s="201"/>
      <c r="C330" s="202"/>
      <c r="D330" s="203" t="s">
        <v>226</v>
      </c>
      <c r="E330" s="204" t="s">
        <v>1</v>
      </c>
      <c r="F330" s="205" t="s">
        <v>597</v>
      </c>
      <c r="G330" s="202"/>
      <c r="H330" s="206">
        <v>13</v>
      </c>
      <c r="I330" s="207"/>
      <c r="J330" s="202"/>
      <c r="K330" s="202"/>
      <c r="L330" s="208"/>
      <c r="M330" s="209"/>
      <c r="N330" s="210"/>
      <c r="O330" s="210"/>
      <c r="P330" s="210"/>
      <c r="Q330" s="210"/>
      <c r="R330" s="210"/>
      <c r="S330" s="210"/>
      <c r="T330" s="211"/>
      <c r="AT330" s="212" t="s">
        <v>226</v>
      </c>
      <c r="AU330" s="212" t="s">
        <v>85</v>
      </c>
      <c r="AV330" s="13" t="s">
        <v>85</v>
      </c>
      <c r="AW330" s="13" t="s">
        <v>30</v>
      </c>
      <c r="AX330" s="13" t="s">
        <v>83</v>
      </c>
      <c r="AY330" s="212" t="s">
        <v>209</v>
      </c>
    </row>
    <row r="331" spans="1:65" s="2" customFormat="1" ht="24.2" customHeight="1">
      <c r="A331" s="34"/>
      <c r="B331" s="35"/>
      <c r="C331" s="228" t="s">
        <v>598</v>
      </c>
      <c r="D331" s="228" t="s">
        <v>319</v>
      </c>
      <c r="E331" s="229" t="s">
        <v>599</v>
      </c>
      <c r="F331" s="230" t="s">
        <v>600</v>
      </c>
      <c r="G331" s="231" t="s">
        <v>160</v>
      </c>
      <c r="H331" s="232">
        <v>11</v>
      </c>
      <c r="I331" s="233"/>
      <c r="J331" s="234">
        <f>ROUND(I331*H331,2)</f>
        <v>0</v>
      </c>
      <c r="K331" s="230" t="s">
        <v>1</v>
      </c>
      <c r="L331" s="235"/>
      <c r="M331" s="236" t="s">
        <v>1</v>
      </c>
      <c r="N331" s="237" t="s">
        <v>40</v>
      </c>
      <c r="O331" s="71"/>
      <c r="P331" s="197">
        <f>O331*H331</f>
        <v>0</v>
      </c>
      <c r="Q331" s="197">
        <v>6.3E-2</v>
      </c>
      <c r="R331" s="197">
        <f>Q331*H331</f>
        <v>0.69300000000000006</v>
      </c>
      <c r="S331" s="197">
        <v>0</v>
      </c>
      <c r="T331" s="19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9" t="s">
        <v>240</v>
      </c>
      <c r="AT331" s="199" t="s">
        <v>319</v>
      </c>
      <c r="AU331" s="199" t="s">
        <v>85</v>
      </c>
      <c r="AY331" s="17" t="s">
        <v>209</v>
      </c>
      <c r="BE331" s="200">
        <f>IF(N331="základní",J331,0)</f>
        <v>0</v>
      </c>
      <c r="BF331" s="200">
        <f>IF(N331="snížená",J331,0)</f>
        <v>0</v>
      </c>
      <c r="BG331" s="200">
        <f>IF(N331="zákl. přenesená",J331,0)</f>
        <v>0</v>
      </c>
      <c r="BH331" s="200">
        <f>IF(N331="sníž. přenesená",J331,0)</f>
        <v>0</v>
      </c>
      <c r="BI331" s="200">
        <f>IF(N331="nulová",J331,0)</f>
        <v>0</v>
      </c>
      <c r="BJ331" s="17" t="s">
        <v>83</v>
      </c>
      <c r="BK331" s="200">
        <f>ROUND(I331*H331,2)</f>
        <v>0</v>
      </c>
      <c r="BL331" s="17" t="s">
        <v>215</v>
      </c>
      <c r="BM331" s="199" t="s">
        <v>601</v>
      </c>
    </row>
    <row r="332" spans="1:65" s="13" customFormat="1">
      <c r="B332" s="201"/>
      <c r="C332" s="202"/>
      <c r="D332" s="203" t="s">
        <v>226</v>
      </c>
      <c r="E332" s="204" t="s">
        <v>123</v>
      </c>
      <c r="F332" s="205" t="s">
        <v>125</v>
      </c>
      <c r="G332" s="202"/>
      <c r="H332" s="206">
        <v>11</v>
      </c>
      <c r="I332" s="207"/>
      <c r="J332" s="202"/>
      <c r="K332" s="202"/>
      <c r="L332" s="208"/>
      <c r="M332" s="209"/>
      <c r="N332" s="210"/>
      <c r="O332" s="210"/>
      <c r="P332" s="210"/>
      <c r="Q332" s="210"/>
      <c r="R332" s="210"/>
      <c r="S332" s="210"/>
      <c r="T332" s="211"/>
      <c r="AT332" s="212" t="s">
        <v>226</v>
      </c>
      <c r="AU332" s="212" t="s">
        <v>85</v>
      </c>
      <c r="AV332" s="13" t="s">
        <v>85</v>
      </c>
      <c r="AW332" s="13" t="s">
        <v>30</v>
      </c>
      <c r="AX332" s="13" t="s">
        <v>83</v>
      </c>
      <c r="AY332" s="212" t="s">
        <v>209</v>
      </c>
    </row>
    <row r="333" spans="1:65" s="2" customFormat="1" ht="24.2" customHeight="1">
      <c r="A333" s="34"/>
      <c r="B333" s="35"/>
      <c r="C333" s="228" t="s">
        <v>602</v>
      </c>
      <c r="D333" s="228" t="s">
        <v>319</v>
      </c>
      <c r="E333" s="229" t="s">
        <v>603</v>
      </c>
      <c r="F333" s="230" t="s">
        <v>604</v>
      </c>
      <c r="G333" s="231" t="s">
        <v>160</v>
      </c>
      <c r="H333" s="232">
        <v>2</v>
      </c>
      <c r="I333" s="233"/>
      <c r="J333" s="234">
        <f>ROUND(I333*H333,2)</f>
        <v>0</v>
      </c>
      <c r="K333" s="230" t="s">
        <v>1</v>
      </c>
      <c r="L333" s="235"/>
      <c r="M333" s="236" t="s">
        <v>1</v>
      </c>
      <c r="N333" s="237" t="s">
        <v>40</v>
      </c>
      <c r="O333" s="71"/>
      <c r="P333" s="197">
        <f>O333*H333</f>
        <v>0</v>
      </c>
      <c r="Q333" s="197">
        <v>6.3E-2</v>
      </c>
      <c r="R333" s="197">
        <f>Q333*H333</f>
        <v>0.126</v>
      </c>
      <c r="S333" s="197">
        <v>0</v>
      </c>
      <c r="T333" s="19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9" t="s">
        <v>240</v>
      </c>
      <c r="AT333" s="199" t="s">
        <v>319</v>
      </c>
      <c r="AU333" s="199" t="s">
        <v>85</v>
      </c>
      <c r="AY333" s="17" t="s">
        <v>209</v>
      </c>
      <c r="BE333" s="200">
        <f>IF(N333="základní",J333,0)</f>
        <v>0</v>
      </c>
      <c r="BF333" s="200">
        <f>IF(N333="snížená",J333,0)</f>
        <v>0</v>
      </c>
      <c r="BG333" s="200">
        <f>IF(N333="zákl. přenesená",J333,0)</f>
        <v>0</v>
      </c>
      <c r="BH333" s="200">
        <f>IF(N333="sníž. přenesená",J333,0)</f>
        <v>0</v>
      </c>
      <c r="BI333" s="200">
        <f>IF(N333="nulová",J333,0)</f>
        <v>0</v>
      </c>
      <c r="BJ333" s="17" t="s">
        <v>83</v>
      </c>
      <c r="BK333" s="200">
        <f>ROUND(I333*H333,2)</f>
        <v>0</v>
      </c>
      <c r="BL333" s="17" t="s">
        <v>215</v>
      </c>
      <c r="BM333" s="199" t="s">
        <v>605</v>
      </c>
    </row>
    <row r="334" spans="1:65" s="13" customFormat="1">
      <c r="B334" s="201"/>
      <c r="C334" s="202"/>
      <c r="D334" s="203" t="s">
        <v>226</v>
      </c>
      <c r="E334" s="204" t="s">
        <v>121</v>
      </c>
      <c r="F334" s="205" t="s">
        <v>85</v>
      </c>
      <c r="G334" s="202"/>
      <c r="H334" s="206">
        <v>2</v>
      </c>
      <c r="I334" s="207"/>
      <c r="J334" s="202"/>
      <c r="K334" s="202"/>
      <c r="L334" s="208"/>
      <c r="M334" s="209"/>
      <c r="N334" s="210"/>
      <c r="O334" s="210"/>
      <c r="P334" s="210"/>
      <c r="Q334" s="210"/>
      <c r="R334" s="210"/>
      <c r="S334" s="210"/>
      <c r="T334" s="211"/>
      <c r="AT334" s="212" t="s">
        <v>226</v>
      </c>
      <c r="AU334" s="212" t="s">
        <v>85</v>
      </c>
      <c r="AV334" s="13" t="s">
        <v>85</v>
      </c>
      <c r="AW334" s="13" t="s">
        <v>30</v>
      </c>
      <c r="AX334" s="13" t="s">
        <v>83</v>
      </c>
      <c r="AY334" s="212" t="s">
        <v>209</v>
      </c>
    </row>
    <row r="335" spans="1:65" s="2" customFormat="1" ht="24.2" customHeight="1">
      <c r="A335" s="34"/>
      <c r="B335" s="35"/>
      <c r="C335" s="188" t="s">
        <v>606</v>
      </c>
      <c r="D335" s="188" t="s">
        <v>211</v>
      </c>
      <c r="E335" s="189" t="s">
        <v>607</v>
      </c>
      <c r="F335" s="190" t="s">
        <v>608</v>
      </c>
      <c r="G335" s="191" t="s">
        <v>137</v>
      </c>
      <c r="H335" s="192">
        <v>14.64</v>
      </c>
      <c r="I335" s="193"/>
      <c r="J335" s="194">
        <f>ROUND(I335*H335,2)</f>
        <v>0</v>
      </c>
      <c r="K335" s="190" t="s">
        <v>214</v>
      </c>
      <c r="L335" s="39"/>
      <c r="M335" s="195" t="s">
        <v>1</v>
      </c>
      <c r="N335" s="196" t="s">
        <v>40</v>
      </c>
      <c r="O335" s="71"/>
      <c r="P335" s="197">
        <f>O335*H335</f>
        <v>0</v>
      </c>
      <c r="Q335" s="197">
        <v>2.2563399999999998</v>
      </c>
      <c r="R335" s="197">
        <f>Q335*H335</f>
        <v>33.032817600000001</v>
      </c>
      <c r="S335" s="197">
        <v>0</v>
      </c>
      <c r="T335" s="19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9" t="s">
        <v>215</v>
      </c>
      <c r="AT335" s="199" t="s">
        <v>211</v>
      </c>
      <c r="AU335" s="199" t="s">
        <v>85</v>
      </c>
      <c r="AY335" s="17" t="s">
        <v>209</v>
      </c>
      <c r="BE335" s="200">
        <f>IF(N335="základní",J335,0)</f>
        <v>0</v>
      </c>
      <c r="BF335" s="200">
        <f>IF(N335="snížená",J335,0)</f>
        <v>0</v>
      </c>
      <c r="BG335" s="200">
        <f>IF(N335="zákl. přenesená",J335,0)</f>
        <v>0</v>
      </c>
      <c r="BH335" s="200">
        <f>IF(N335="sníž. přenesená",J335,0)</f>
        <v>0</v>
      </c>
      <c r="BI335" s="200">
        <f>IF(N335="nulová",J335,0)</f>
        <v>0</v>
      </c>
      <c r="BJ335" s="17" t="s">
        <v>83</v>
      </c>
      <c r="BK335" s="200">
        <f>ROUND(I335*H335,2)</f>
        <v>0</v>
      </c>
      <c r="BL335" s="17" t="s">
        <v>215</v>
      </c>
      <c r="BM335" s="199" t="s">
        <v>609</v>
      </c>
    </row>
    <row r="336" spans="1:65" s="13" customFormat="1">
      <c r="B336" s="201"/>
      <c r="C336" s="202"/>
      <c r="D336" s="203" t="s">
        <v>226</v>
      </c>
      <c r="E336" s="204" t="s">
        <v>1</v>
      </c>
      <c r="F336" s="205" t="s">
        <v>610</v>
      </c>
      <c r="G336" s="202"/>
      <c r="H336" s="206">
        <v>14.64</v>
      </c>
      <c r="I336" s="207"/>
      <c r="J336" s="202"/>
      <c r="K336" s="202"/>
      <c r="L336" s="208"/>
      <c r="M336" s="209"/>
      <c r="N336" s="210"/>
      <c r="O336" s="210"/>
      <c r="P336" s="210"/>
      <c r="Q336" s="210"/>
      <c r="R336" s="210"/>
      <c r="S336" s="210"/>
      <c r="T336" s="211"/>
      <c r="AT336" s="212" t="s">
        <v>226</v>
      </c>
      <c r="AU336" s="212" t="s">
        <v>85</v>
      </c>
      <c r="AV336" s="13" t="s">
        <v>85</v>
      </c>
      <c r="AW336" s="13" t="s">
        <v>30</v>
      </c>
      <c r="AX336" s="13" t="s">
        <v>83</v>
      </c>
      <c r="AY336" s="212" t="s">
        <v>209</v>
      </c>
    </row>
    <row r="337" spans="1:65" s="2" customFormat="1" ht="24.2" customHeight="1">
      <c r="A337" s="34"/>
      <c r="B337" s="35"/>
      <c r="C337" s="188" t="s">
        <v>611</v>
      </c>
      <c r="D337" s="188" t="s">
        <v>211</v>
      </c>
      <c r="E337" s="189" t="s">
        <v>612</v>
      </c>
      <c r="F337" s="190" t="s">
        <v>613</v>
      </c>
      <c r="G337" s="191" t="s">
        <v>106</v>
      </c>
      <c r="H337" s="192">
        <v>260</v>
      </c>
      <c r="I337" s="193"/>
      <c r="J337" s="194">
        <f>ROUND(I337*H337,2)</f>
        <v>0</v>
      </c>
      <c r="K337" s="190" t="s">
        <v>214</v>
      </c>
      <c r="L337" s="39"/>
      <c r="M337" s="195" t="s">
        <v>1</v>
      </c>
      <c r="N337" s="196" t="s">
        <v>40</v>
      </c>
      <c r="O337" s="71"/>
      <c r="P337" s="197">
        <f>O337*H337</f>
        <v>0</v>
      </c>
      <c r="Q337" s="197">
        <v>0</v>
      </c>
      <c r="R337" s="197">
        <f>Q337*H337</f>
        <v>0</v>
      </c>
      <c r="S337" s="197">
        <v>0</v>
      </c>
      <c r="T337" s="19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9" t="s">
        <v>215</v>
      </c>
      <c r="AT337" s="199" t="s">
        <v>211</v>
      </c>
      <c r="AU337" s="199" t="s">
        <v>85</v>
      </c>
      <c r="AY337" s="17" t="s">
        <v>209</v>
      </c>
      <c r="BE337" s="200">
        <f>IF(N337="základní",J337,0)</f>
        <v>0</v>
      </c>
      <c r="BF337" s="200">
        <f>IF(N337="snížená",J337,0)</f>
        <v>0</v>
      </c>
      <c r="BG337" s="200">
        <f>IF(N337="zákl. přenesená",J337,0)</f>
        <v>0</v>
      </c>
      <c r="BH337" s="200">
        <f>IF(N337="sníž. přenesená",J337,0)</f>
        <v>0</v>
      </c>
      <c r="BI337" s="200">
        <f>IF(N337="nulová",J337,0)</f>
        <v>0</v>
      </c>
      <c r="BJ337" s="17" t="s">
        <v>83</v>
      </c>
      <c r="BK337" s="200">
        <f>ROUND(I337*H337,2)</f>
        <v>0</v>
      </c>
      <c r="BL337" s="17" t="s">
        <v>215</v>
      </c>
      <c r="BM337" s="199" t="s">
        <v>614</v>
      </c>
    </row>
    <row r="338" spans="1:65" s="13" customFormat="1">
      <c r="B338" s="201"/>
      <c r="C338" s="202"/>
      <c r="D338" s="203" t="s">
        <v>226</v>
      </c>
      <c r="E338" s="204" t="s">
        <v>1</v>
      </c>
      <c r="F338" s="205" t="s">
        <v>155</v>
      </c>
      <c r="G338" s="202"/>
      <c r="H338" s="206">
        <v>260</v>
      </c>
      <c r="I338" s="207"/>
      <c r="J338" s="202"/>
      <c r="K338" s="202"/>
      <c r="L338" s="208"/>
      <c r="M338" s="209"/>
      <c r="N338" s="210"/>
      <c r="O338" s="210"/>
      <c r="P338" s="210"/>
      <c r="Q338" s="210"/>
      <c r="R338" s="210"/>
      <c r="S338" s="210"/>
      <c r="T338" s="211"/>
      <c r="AT338" s="212" t="s">
        <v>226</v>
      </c>
      <c r="AU338" s="212" t="s">
        <v>85</v>
      </c>
      <c r="AV338" s="13" t="s">
        <v>85</v>
      </c>
      <c r="AW338" s="13" t="s">
        <v>30</v>
      </c>
      <c r="AX338" s="13" t="s">
        <v>83</v>
      </c>
      <c r="AY338" s="212" t="s">
        <v>209</v>
      </c>
    </row>
    <row r="339" spans="1:65" s="2" customFormat="1" ht="24.2" customHeight="1">
      <c r="A339" s="34"/>
      <c r="B339" s="35"/>
      <c r="C339" s="188" t="s">
        <v>615</v>
      </c>
      <c r="D339" s="188" t="s">
        <v>211</v>
      </c>
      <c r="E339" s="189" t="s">
        <v>616</v>
      </c>
      <c r="F339" s="190" t="s">
        <v>617</v>
      </c>
      <c r="G339" s="191" t="s">
        <v>106</v>
      </c>
      <c r="H339" s="192">
        <v>260</v>
      </c>
      <c r="I339" s="193"/>
      <c r="J339" s="194">
        <f>ROUND(I339*H339,2)</f>
        <v>0</v>
      </c>
      <c r="K339" s="190" t="s">
        <v>214</v>
      </c>
      <c r="L339" s="39"/>
      <c r="M339" s="195" t="s">
        <v>1</v>
      </c>
      <c r="N339" s="196" t="s">
        <v>40</v>
      </c>
      <c r="O339" s="71"/>
      <c r="P339" s="197">
        <f>O339*H339</f>
        <v>0</v>
      </c>
      <c r="Q339" s="197">
        <v>1.1E-4</v>
      </c>
      <c r="R339" s="197">
        <f>Q339*H339</f>
        <v>2.86E-2</v>
      </c>
      <c r="S339" s="197">
        <v>0</v>
      </c>
      <c r="T339" s="198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9" t="s">
        <v>215</v>
      </c>
      <c r="AT339" s="199" t="s">
        <v>211</v>
      </c>
      <c r="AU339" s="199" t="s">
        <v>85</v>
      </c>
      <c r="AY339" s="17" t="s">
        <v>209</v>
      </c>
      <c r="BE339" s="200">
        <f>IF(N339="základní",J339,0)</f>
        <v>0</v>
      </c>
      <c r="BF339" s="200">
        <f>IF(N339="snížená",J339,0)</f>
        <v>0</v>
      </c>
      <c r="BG339" s="200">
        <f>IF(N339="zákl. přenesená",J339,0)</f>
        <v>0</v>
      </c>
      <c r="BH339" s="200">
        <f>IF(N339="sníž. přenesená",J339,0)</f>
        <v>0</v>
      </c>
      <c r="BI339" s="200">
        <f>IF(N339="nulová",J339,0)</f>
        <v>0</v>
      </c>
      <c r="BJ339" s="17" t="s">
        <v>83</v>
      </c>
      <c r="BK339" s="200">
        <f>ROUND(I339*H339,2)</f>
        <v>0</v>
      </c>
      <c r="BL339" s="17" t="s">
        <v>215</v>
      </c>
      <c r="BM339" s="199" t="s">
        <v>618</v>
      </c>
    </row>
    <row r="340" spans="1:65" s="13" customFormat="1">
      <c r="B340" s="201"/>
      <c r="C340" s="202"/>
      <c r="D340" s="203" t="s">
        <v>226</v>
      </c>
      <c r="E340" s="204" t="s">
        <v>1</v>
      </c>
      <c r="F340" s="205" t="s">
        <v>155</v>
      </c>
      <c r="G340" s="202"/>
      <c r="H340" s="206">
        <v>260</v>
      </c>
      <c r="I340" s="207"/>
      <c r="J340" s="202"/>
      <c r="K340" s="202"/>
      <c r="L340" s="208"/>
      <c r="M340" s="209"/>
      <c r="N340" s="210"/>
      <c r="O340" s="210"/>
      <c r="P340" s="210"/>
      <c r="Q340" s="210"/>
      <c r="R340" s="210"/>
      <c r="S340" s="210"/>
      <c r="T340" s="211"/>
      <c r="AT340" s="212" t="s">
        <v>226</v>
      </c>
      <c r="AU340" s="212" t="s">
        <v>85</v>
      </c>
      <c r="AV340" s="13" t="s">
        <v>85</v>
      </c>
      <c r="AW340" s="13" t="s">
        <v>30</v>
      </c>
      <c r="AX340" s="13" t="s">
        <v>83</v>
      </c>
      <c r="AY340" s="212" t="s">
        <v>209</v>
      </c>
    </row>
    <row r="341" spans="1:65" s="2" customFormat="1" ht="24.2" customHeight="1">
      <c r="A341" s="34"/>
      <c r="B341" s="35"/>
      <c r="C341" s="188" t="s">
        <v>619</v>
      </c>
      <c r="D341" s="188" t="s">
        <v>211</v>
      </c>
      <c r="E341" s="189" t="s">
        <v>620</v>
      </c>
      <c r="F341" s="190" t="s">
        <v>621</v>
      </c>
      <c r="G341" s="191" t="s">
        <v>106</v>
      </c>
      <c r="H341" s="192">
        <v>260</v>
      </c>
      <c r="I341" s="193"/>
      <c r="J341" s="194">
        <f>ROUND(I341*H341,2)</f>
        <v>0</v>
      </c>
      <c r="K341" s="190" t="s">
        <v>214</v>
      </c>
      <c r="L341" s="39"/>
      <c r="M341" s="195" t="s">
        <v>1</v>
      </c>
      <c r="N341" s="196" t="s">
        <v>40</v>
      </c>
      <c r="O341" s="71"/>
      <c r="P341" s="197">
        <f>O341*H341</f>
        <v>0</v>
      </c>
      <c r="Q341" s="197">
        <v>0</v>
      </c>
      <c r="R341" s="197">
        <f>Q341*H341</f>
        <v>0</v>
      </c>
      <c r="S341" s="197">
        <v>0</v>
      </c>
      <c r="T341" s="19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9" t="s">
        <v>215</v>
      </c>
      <c r="AT341" s="199" t="s">
        <v>211</v>
      </c>
      <c r="AU341" s="199" t="s">
        <v>85</v>
      </c>
      <c r="AY341" s="17" t="s">
        <v>209</v>
      </c>
      <c r="BE341" s="200">
        <f>IF(N341="základní",J341,0)</f>
        <v>0</v>
      </c>
      <c r="BF341" s="200">
        <f>IF(N341="snížená",J341,0)</f>
        <v>0</v>
      </c>
      <c r="BG341" s="200">
        <f>IF(N341="zákl. přenesená",J341,0)</f>
        <v>0</v>
      </c>
      <c r="BH341" s="200">
        <f>IF(N341="sníž. přenesená",J341,0)</f>
        <v>0</v>
      </c>
      <c r="BI341" s="200">
        <f>IF(N341="nulová",J341,0)</f>
        <v>0</v>
      </c>
      <c r="BJ341" s="17" t="s">
        <v>83</v>
      </c>
      <c r="BK341" s="200">
        <f>ROUND(I341*H341,2)</f>
        <v>0</v>
      </c>
      <c r="BL341" s="17" t="s">
        <v>215</v>
      </c>
      <c r="BM341" s="199" t="s">
        <v>622</v>
      </c>
    </row>
    <row r="342" spans="1:65" s="13" customFormat="1">
      <c r="B342" s="201"/>
      <c r="C342" s="202"/>
      <c r="D342" s="203" t="s">
        <v>226</v>
      </c>
      <c r="E342" s="204" t="s">
        <v>1</v>
      </c>
      <c r="F342" s="205" t="s">
        <v>155</v>
      </c>
      <c r="G342" s="202"/>
      <c r="H342" s="206">
        <v>260</v>
      </c>
      <c r="I342" s="207"/>
      <c r="J342" s="202"/>
      <c r="K342" s="202"/>
      <c r="L342" s="208"/>
      <c r="M342" s="209"/>
      <c r="N342" s="210"/>
      <c r="O342" s="210"/>
      <c r="P342" s="210"/>
      <c r="Q342" s="210"/>
      <c r="R342" s="210"/>
      <c r="S342" s="210"/>
      <c r="T342" s="211"/>
      <c r="AT342" s="212" t="s">
        <v>226</v>
      </c>
      <c r="AU342" s="212" t="s">
        <v>85</v>
      </c>
      <c r="AV342" s="13" t="s">
        <v>85</v>
      </c>
      <c r="AW342" s="13" t="s">
        <v>30</v>
      </c>
      <c r="AX342" s="13" t="s">
        <v>83</v>
      </c>
      <c r="AY342" s="212" t="s">
        <v>209</v>
      </c>
    </row>
    <row r="343" spans="1:65" s="2" customFormat="1" ht="21.75" customHeight="1">
      <c r="A343" s="34"/>
      <c r="B343" s="35"/>
      <c r="C343" s="188" t="s">
        <v>623</v>
      </c>
      <c r="D343" s="188" t="s">
        <v>211</v>
      </c>
      <c r="E343" s="189" t="s">
        <v>624</v>
      </c>
      <c r="F343" s="190" t="s">
        <v>625</v>
      </c>
      <c r="G343" s="191" t="s">
        <v>106</v>
      </c>
      <c r="H343" s="192">
        <v>100</v>
      </c>
      <c r="I343" s="193"/>
      <c r="J343" s="194">
        <f>ROUND(I343*H343,2)</f>
        <v>0</v>
      </c>
      <c r="K343" s="190" t="s">
        <v>214</v>
      </c>
      <c r="L343" s="39"/>
      <c r="M343" s="195" t="s">
        <v>1</v>
      </c>
      <c r="N343" s="196" t="s">
        <v>40</v>
      </c>
      <c r="O343" s="71"/>
      <c r="P343" s="197">
        <f>O343*H343</f>
        <v>0</v>
      </c>
      <c r="Q343" s="197">
        <v>0</v>
      </c>
      <c r="R343" s="197">
        <f>Q343*H343</f>
        <v>0</v>
      </c>
      <c r="S343" s="197">
        <v>0</v>
      </c>
      <c r="T343" s="19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99" t="s">
        <v>215</v>
      </c>
      <c r="AT343" s="199" t="s">
        <v>211</v>
      </c>
      <c r="AU343" s="199" t="s">
        <v>85</v>
      </c>
      <c r="AY343" s="17" t="s">
        <v>209</v>
      </c>
      <c r="BE343" s="200">
        <f>IF(N343="základní",J343,0)</f>
        <v>0</v>
      </c>
      <c r="BF343" s="200">
        <f>IF(N343="snížená",J343,0)</f>
        <v>0</v>
      </c>
      <c r="BG343" s="200">
        <f>IF(N343="zákl. přenesená",J343,0)</f>
        <v>0</v>
      </c>
      <c r="BH343" s="200">
        <f>IF(N343="sníž. přenesená",J343,0)</f>
        <v>0</v>
      </c>
      <c r="BI343" s="200">
        <f>IF(N343="nulová",J343,0)</f>
        <v>0</v>
      </c>
      <c r="BJ343" s="17" t="s">
        <v>83</v>
      </c>
      <c r="BK343" s="200">
        <f>ROUND(I343*H343,2)</f>
        <v>0</v>
      </c>
      <c r="BL343" s="17" t="s">
        <v>215</v>
      </c>
      <c r="BM343" s="199" t="s">
        <v>626</v>
      </c>
    </row>
    <row r="344" spans="1:65" s="2" customFormat="1" ht="24.2" customHeight="1">
      <c r="A344" s="34"/>
      <c r="B344" s="35"/>
      <c r="C344" s="188" t="s">
        <v>627</v>
      </c>
      <c r="D344" s="188" t="s">
        <v>211</v>
      </c>
      <c r="E344" s="189" t="s">
        <v>628</v>
      </c>
      <c r="F344" s="190" t="s">
        <v>629</v>
      </c>
      <c r="G344" s="191" t="s">
        <v>160</v>
      </c>
      <c r="H344" s="192">
        <v>2</v>
      </c>
      <c r="I344" s="193"/>
      <c r="J344" s="194">
        <f>ROUND(I344*H344,2)</f>
        <v>0</v>
      </c>
      <c r="K344" s="190" t="s">
        <v>214</v>
      </c>
      <c r="L344" s="39"/>
      <c r="M344" s="195" t="s">
        <v>1</v>
      </c>
      <c r="N344" s="196" t="s">
        <v>40</v>
      </c>
      <c r="O344" s="71"/>
      <c r="P344" s="197">
        <f>O344*H344</f>
        <v>0</v>
      </c>
      <c r="Q344" s="197">
        <v>0</v>
      </c>
      <c r="R344" s="197">
        <f>Q344*H344</f>
        <v>0</v>
      </c>
      <c r="S344" s="197">
        <v>8.2000000000000003E-2</v>
      </c>
      <c r="T344" s="198">
        <f>S344*H344</f>
        <v>0.16400000000000001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9" t="s">
        <v>215</v>
      </c>
      <c r="AT344" s="199" t="s">
        <v>211</v>
      </c>
      <c r="AU344" s="199" t="s">
        <v>85</v>
      </c>
      <c r="AY344" s="17" t="s">
        <v>209</v>
      </c>
      <c r="BE344" s="200">
        <f>IF(N344="základní",J344,0)</f>
        <v>0</v>
      </c>
      <c r="BF344" s="200">
        <f>IF(N344="snížená",J344,0)</f>
        <v>0</v>
      </c>
      <c r="BG344" s="200">
        <f>IF(N344="zákl. přenesená",J344,0)</f>
        <v>0</v>
      </c>
      <c r="BH344" s="200">
        <f>IF(N344="sníž. přenesená",J344,0)</f>
        <v>0</v>
      </c>
      <c r="BI344" s="200">
        <f>IF(N344="nulová",J344,0)</f>
        <v>0</v>
      </c>
      <c r="BJ344" s="17" t="s">
        <v>83</v>
      </c>
      <c r="BK344" s="200">
        <f>ROUND(I344*H344,2)</f>
        <v>0</v>
      </c>
      <c r="BL344" s="17" t="s">
        <v>215</v>
      </c>
      <c r="BM344" s="199" t="s">
        <v>630</v>
      </c>
    </row>
    <row r="345" spans="1:65" s="12" customFormat="1" ht="22.9" customHeight="1">
      <c r="B345" s="172"/>
      <c r="C345" s="173"/>
      <c r="D345" s="174" t="s">
        <v>74</v>
      </c>
      <c r="E345" s="186" t="s">
        <v>631</v>
      </c>
      <c r="F345" s="186" t="s">
        <v>632</v>
      </c>
      <c r="G345" s="173"/>
      <c r="H345" s="173"/>
      <c r="I345" s="176"/>
      <c r="J345" s="187">
        <f>BK345</f>
        <v>0</v>
      </c>
      <c r="K345" s="173"/>
      <c r="L345" s="178"/>
      <c r="M345" s="179"/>
      <c r="N345" s="180"/>
      <c r="O345" s="180"/>
      <c r="P345" s="181">
        <f>SUM(P346:P359)</f>
        <v>0</v>
      </c>
      <c r="Q345" s="180"/>
      <c r="R345" s="181">
        <f>SUM(R346:R359)</f>
        <v>0</v>
      </c>
      <c r="S345" s="180"/>
      <c r="T345" s="182">
        <f>SUM(T346:T359)</f>
        <v>0</v>
      </c>
      <c r="AR345" s="183" t="s">
        <v>83</v>
      </c>
      <c r="AT345" s="184" t="s">
        <v>74</v>
      </c>
      <c r="AU345" s="184" t="s">
        <v>83</v>
      </c>
      <c r="AY345" s="183" t="s">
        <v>209</v>
      </c>
      <c r="BK345" s="185">
        <f>SUM(BK346:BK359)</f>
        <v>0</v>
      </c>
    </row>
    <row r="346" spans="1:65" s="2" customFormat="1" ht="21.75" customHeight="1">
      <c r="A346" s="34"/>
      <c r="B346" s="35"/>
      <c r="C346" s="188" t="s">
        <v>633</v>
      </c>
      <c r="D346" s="188" t="s">
        <v>211</v>
      </c>
      <c r="E346" s="189" t="s">
        <v>634</v>
      </c>
      <c r="F346" s="190" t="s">
        <v>635</v>
      </c>
      <c r="G346" s="191" t="s">
        <v>296</v>
      </c>
      <c r="H346" s="192">
        <v>810.14</v>
      </c>
      <c r="I346" s="193"/>
      <c r="J346" s="194">
        <f>ROUND(I346*H346,2)</f>
        <v>0</v>
      </c>
      <c r="K346" s="190" t="s">
        <v>214</v>
      </c>
      <c r="L346" s="39"/>
      <c r="M346" s="195" t="s">
        <v>1</v>
      </c>
      <c r="N346" s="196" t="s">
        <v>40</v>
      </c>
      <c r="O346" s="71"/>
      <c r="P346" s="197">
        <f>O346*H346</f>
        <v>0</v>
      </c>
      <c r="Q346" s="197">
        <v>0</v>
      </c>
      <c r="R346" s="197">
        <f>Q346*H346</f>
        <v>0</v>
      </c>
      <c r="S346" s="197">
        <v>0</v>
      </c>
      <c r="T346" s="198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99" t="s">
        <v>215</v>
      </c>
      <c r="AT346" s="199" t="s">
        <v>211</v>
      </c>
      <c r="AU346" s="199" t="s">
        <v>85</v>
      </c>
      <c r="AY346" s="17" t="s">
        <v>209</v>
      </c>
      <c r="BE346" s="200">
        <f>IF(N346="základní",J346,0)</f>
        <v>0</v>
      </c>
      <c r="BF346" s="200">
        <f>IF(N346="snížená",J346,0)</f>
        <v>0</v>
      </c>
      <c r="BG346" s="200">
        <f>IF(N346="zákl. přenesená",J346,0)</f>
        <v>0</v>
      </c>
      <c r="BH346" s="200">
        <f>IF(N346="sníž. přenesená",J346,0)</f>
        <v>0</v>
      </c>
      <c r="BI346" s="200">
        <f>IF(N346="nulová",J346,0)</f>
        <v>0</v>
      </c>
      <c r="BJ346" s="17" t="s">
        <v>83</v>
      </c>
      <c r="BK346" s="200">
        <f>ROUND(I346*H346,2)</f>
        <v>0</v>
      </c>
      <c r="BL346" s="17" t="s">
        <v>215</v>
      </c>
      <c r="BM346" s="199" t="s">
        <v>636</v>
      </c>
    </row>
    <row r="347" spans="1:65" s="2" customFormat="1" ht="24.2" customHeight="1">
      <c r="A347" s="34"/>
      <c r="B347" s="35"/>
      <c r="C347" s="188" t="s">
        <v>637</v>
      </c>
      <c r="D347" s="188" t="s">
        <v>211</v>
      </c>
      <c r="E347" s="189" t="s">
        <v>638</v>
      </c>
      <c r="F347" s="190" t="s">
        <v>639</v>
      </c>
      <c r="G347" s="191" t="s">
        <v>296</v>
      </c>
      <c r="H347" s="192">
        <v>6481.12</v>
      </c>
      <c r="I347" s="193"/>
      <c r="J347" s="194">
        <f>ROUND(I347*H347,2)</f>
        <v>0</v>
      </c>
      <c r="K347" s="190" t="s">
        <v>214</v>
      </c>
      <c r="L347" s="39"/>
      <c r="M347" s="195" t="s">
        <v>1</v>
      </c>
      <c r="N347" s="196" t="s">
        <v>40</v>
      </c>
      <c r="O347" s="71"/>
      <c r="P347" s="197">
        <f>O347*H347</f>
        <v>0</v>
      </c>
      <c r="Q347" s="197">
        <v>0</v>
      </c>
      <c r="R347" s="197">
        <f>Q347*H347</f>
        <v>0</v>
      </c>
      <c r="S347" s="197">
        <v>0</v>
      </c>
      <c r="T347" s="19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9" t="s">
        <v>215</v>
      </c>
      <c r="AT347" s="199" t="s">
        <v>211</v>
      </c>
      <c r="AU347" s="199" t="s">
        <v>85</v>
      </c>
      <c r="AY347" s="17" t="s">
        <v>209</v>
      </c>
      <c r="BE347" s="200">
        <f>IF(N347="základní",J347,0)</f>
        <v>0</v>
      </c>
      <c r="BF347" s="200">
        <f>IF(N347="snížená",J347,0)</f>
        <v>0</v>
      </c>
      <c r="BG347" s="200">
        <f>IF(N347="zákl. přenesená",J347,0)</f>
        <v>0</v>
      </c>
      <c r="BH347" s="200">
        <f>IF(N347="sníž. přenesená",J347,0)</f>
        <v>0</v>
      </c>
      <c r="BI347" s="200">
        <f>IF(N347="nulová",J347,0)</f>
        <v>0</v>
      </c>
      <c r="BJ347" s="17" t="s">
        <v>83</v>
      </c>
      <c r="BK347" s="200">
        <f>ROUND(I347*H347,2)</f>
        <v>0</v>
      </c>
      <c r="BL347" s="17" t="s">
        <v>215</v>
      </c>
      <c r="BM347" s="199" t="s">
        <v>640</v>
      </c>
    </row>
    <row r="348" spans="1:65" s="2" customFormat="1" ht="19.5">
      <c r="A348" s="34"/>
      <c r="B348" s="35"/>
      <c r="C348" s="36"/>
      <c r="D348" s="203" t="s">
        <v>267</v>
      </c>
      <c r="E348" s="36"/>
      <c r="F348" s="213" t="s">
        <v>641</v>
      </c>
      <c r="G348" s="36"/>
      <c r="H348" s="36"/>
      <c r="I348" s="214"/>
      <c r="J348" s="36"/>
      <c r="K348" s="36"/>
      <c r="L348" s="39"/>
      <c r="M348" s="215"/>
      <c r="N348" s="216"/>
      <c r="O348" s="71"/>
      <c r="P348" s="71"/>
      <c r="Q348" s="71"/>
      <c r="R348" s="71"/>
      <c r="S348" s="71"/>
      <c r="T348" s="72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267</v>
      </c>
      <c r="AU348" s="17" t="s">
        <v>85</v>
      </c>
    </row>
    <row r="349" spans="1:65" s="13" customFormat="1">
      <c r="B349" s="201"/>
      <c r="C349" s="202"/>
      <c r="D349" s="203" t="s">
        <v>226</v>
      </c>
      <c r="E349" s="202"/>
      <c r="F349" s="205" t="s">
        <v>642</v>
      </c>
      <c r="G349" s="202"/>
      <c r="H349" s="206">
        <v>6481.12</v>
      </c>
      <c r="I349" s="207"/>
      <c r="J349" s="202"/>
      <c r="K349" s="202"/>
      <c r="L349" s="208"/>
      <c r="M349" s="209"/>
      <c r="N349" s="210"/>
      <c r="O349" s="210"/>
      <c r="P349" s="210"/>
      <c r="Q349" s="210"/>
      <c r="R349" s="210"/>
      <c r="S349" s="210"/>
      <c r="T349" s="211"/>
      <c r="AT349" s="212" t="s">
        <v>226</v>
      </c>
      <c r="AU349" s="212" t="s">
        <v>85</v>
      </c>
      <c r="AV349" s="13" t="s">
        <v>85</v>
      </c>
      <c r="AW349" s="13" t="s">
        <v>4</v>
      </c>
      <c r="AX349" s="13" t="s">
        <v>83</v>
      </c>
      <c r="AY349" s="212" t="s">
        <v>209</v>
      </c>
    </row>
    <row r="350" spans="1:65" s="2" customFormat="1" ht="21.75" customHeight="1">
      <c r="A350" s="34"/>
      <c r="B350" s="35"/>
      <c r="C350" s="188" t="s">
        <v>643</v>
      </c>
      <c r="D350" s="188" t="s">
        <v>211</v>
      </c>
      <c r="E350" s="189" t="s">
        <v>644</v>
      </c>
      <c r="F350" s="190" t="s">
        <v>645</v>
      </c>
      <c r="G350" s="191" t="s">
        <v>296</v>
      </c>
      <c r="H350" s="192">
        <v>2532.1610000000001</v>
      </c>
      <c r="I350" s="193"/>
      <c r="J350" s="194">
        <f>ROUND(I350*H350,2)</f>
        <v>0</v>
      </c>
      <c r="K350" s="190" t="s">
        <v>214</v>
      </c>
      <c r="L350" s="39"/>
      <c r="M350" s="195" t="s">
        <v>1</v>
      </c>
      <c r="N350" s="196" t="s">
        <v>40</v>
      </c>
      <c r="O350" s="71"/>
      <c r="P350" s="197">
        <f>O350*H350</f>
        <v>0</v>
      </c>
      <c r="Q350" s="197">
        <v>0</v>
      </c>
      <c r="R350" s="197">
        <f>Q350*H350</f>
        <v>0</v>
      </c>
      <c r="S350" s="197">
        <v>0</v>
      </c>
      <c r="T350" s="198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9" t="s">
        <v>215</v>
      </c>
      <c r="AT350" s="199" t="s">
        <v>211</v>
      </c>
      <c r="AU350" s="199" t="s">
        <v>85</v>
      </c>
      <c r="AY350" s="17" t="s">
        <v>209</v>
      </c>
      <c r="BE350" s="200">
        <f>IF(N350="základní",J350,0)</f>
        <v>0</v>
      </c>
      <c r="BF350" s="200">
        <f>IF(N350="snížená",J350,0)</f>
        <v>0</v>
      </c>
      <c r="BG350" s="200">
        <f>IF(N350="zákl. přenesená",J350,0)</f>
        <v>0</v>
      </c>
      <c r="BH350" s="200">
        <f>IF(N350="sníž. přenesená",J350,0)</f>
        <v>0</v>
      </c>
      <c r="BI350" s="200">
        <f>IF(N350="nulová",J350,0)</f>
        <v>0</v>
      </c>
      <c r="BJ350" s="17" t="s">
        <v>83</v>
      </c>
      <c r="BK350" s="200">
        <f>ROUND(I350*H350,2)</f>
        <v>0</v>
      </c>
      <c r="BL350" s="17" t="s">
        <v>215</v>
      </c>
      <c r="BM350" s="199" t="s">
        <v>646</v>
      </c>
    </row>
    <row r="351" spans="1:65" s="2" customFormat="1" ht="24.2" customHeight="1">
      <c r="A351" s="34"/>
      <c r="B351" s="35"/>
      <c r="C351" s="188" t="s">
        <v>647</v>
      </c>
      <c r="D351" s="188" t="s">
        <v>211</v>
      </c>
      <c r="E351" s="189" t="s">
        <v>648</v>
      </c>
      <c r="F351" s="190" t="s">
        <v>649</v>
      </c>
      <c r="G351" s="191" t="s">
        <v>296</v>
      </c>
      <c r="H351" s="192">
        <v>20257.288</v>
      </c>
      <c r="I351" s="193"/>
      <c r="J351" s="194">
        <f>ROUND(I351*H351,2)</f>
        <v>0</v>
      </c>
      <c r="K351" s="190" t="s">
        <v>214</v>
      </c>
      <c r="L351" s="39"/>
      <c r="M351" s="195" t="s">
        <v>1</v>
      </c>
      <c r="N351" s="196" t="s">
        <v>40</v>
      </c>
      <c r="O351" s="71"/>
      <c r="P351" s="197">
        <f>O351*H351</f>
        <v>0</v>
      </c>
      <c r="Q351" s="197">
        <v>0</v>
      </c>
      <c r="R351" s="197">
        <f>Q351*H351</f>
        <v>0</v>
      </c>
      <c r="S351" s="197">
        <v>0</v>
      </c>
      <c r="T351" s="198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99" t="s">
        <v>215</v>
      </c>
      <c r="AT351" s="199" t="s">
        <v>211</v>
      </c>
      <c r="AU351" s="199" t="s">
        <v>85</v>
      </c>
      <c r="AY351" s="17" t="s">
        <v>209</v>
      </c>
      <c r="BE351" s="200">
        <f>IF(N351="základní",J351,0)</f>
        <v>0</v>
      </c>
      <c r="BF351" s="200">
        <f>IF(N351="snížená",J351,0)</f>
        <v>0</v>
      </c>
      <c r="BG351" s="200">
        <f>IF(N351="zákl. přenesená",J351,0)</f>
        <v>0</v>
      </c>
      <c r="BH351" s="200">
        <f>IF(N351="sníž. přenesená",J351,0)</f>
        <v>0</v>
      </c>
      <c r="BI351" s="200">
        <f>IF(N351="nulová",J351,0)</f>
        <v>0</v>
      </c>
      <c r="BJ351" s="17" t="s">
        <v>83</v>
      </c>
      <c r="BK351" s="200">
        <f>ROUND(I351*H351,2)</f>
        <v>0</v>
      </c>
      <c r="BL351" s="17" t="s">
        <v>215</v>
      </c>
      <c r="BM351" s="199" t="s">
        <v>650</v>
      </c>
    </row>
    <row r="352" spans="1:65" s="2" customFormat="1" ht="19.5">
      <c r="A352" s="34"/>
      <c r="B352" s="35"/>
      <c r="C352" s="36"/>
      <c r="D352" s="203" t="s">
        <v>267</v>
      </c>
      <c r="E352" s="36"/>
      <c r="F352" s="213" t="s">
        <v>641</v>
      </c>
      <c r="G352" s="36"/>
      <c r="H352" s="36"/>
      <c r="I352" s="214"/>
      <c r="J352" s="36"/>
      <c r="K352" s="36"/>
      <c r="L352" s="39"/>
      <c r="M352" s="215"/>
      <c r="N352" s="216"/>
      <c r="O352" s="71"/>
      <c r="P352" s="71"/>
      <c r="Q352" s="71"/>
      <c r="R352" s="71"/>
      <c r="S352" s="71"/>
      <c r="T352" s="72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7" t="s">
        <v>267</v>
      </c>
      <c r="AU352" s="17" t="s">
        <v>85</v>
      </c>
    </row>
    <row r="353" spans="1:65" s="13" customFormat="1">
      <c r="B353" s="201"/>
      <c r="C353" s="202"/>
      <c r="D353" s="203" t="s">
        <v>226</v>
      </c>
      <c r="E353" s="202"/>
      <c r="F353" s="205" t="s">
        <v>651</v>
      </c>
      <c r="G353" s="202"/>
      <c r="H353" s="206">
        <v>20257.288</v>
      </c>
      <c r="I353" s="207"/>
      <c r="J353" s="202"/>
      <c r="K353" s="202"/>
      <c r="L353" s="208"/>
      <c r="M353" s="209"/>
      <c r="N353" s="210"/>
      <c r="O353" s="210"/>
      <c r="P353" s="210"/>
      <c r="Q353" s="210"/>
      <c r="R353" s="210"/>
      <c r="S353" s="210"/>
      <c r="T353" s="211"/>
      <c r="AT353" s="212" t="s">
        <v>226</v>
      </c>
      <c r="AU353" s="212" t="s">
        <v>85</v>
      </c>
      <c r="AV353" s="13" t="s">
        <v>85</v>
      </c>
      <c r="AW353" s="13" t="s">
        <v>4</v>
      </c>
      <c r="AX353" s="13" t="s">
        <v>83</v>
      </c>
      <c r="AY353" s="212" t="s">
        <v>209</v>
      </c>
    </row>
    <row r="354" spans="1:65" s="2" customFormat="1" ht="37.9" customHeight="1">
      <c r="A354" s="34"/>
      <c r="B354" s="35"/>
      <c r="C354" s="188" t="s">
        <v>652</v>
      </c>
      <c r="D354" s="188" t="s">
        <v>211</v>
      </c>
      <c r="E354" s="189" t="s">
        <v>653</v>
      </c>
      <c r="F354" s="190" t="s">
        <v>654</v>
      </c>
      <c r="G354" s="191" t="s">
        <v>296</v>
      </c>
      <c r="H354" s="192">
        <v>1444.569</v>
      </c>
      <c r="I354" s="193"/>
      <c r="J354" s="194">
        <f>ROUND(I354*H354,2)</f>
        <v>0</v>
      </c>
      <c r="K354" s="190" t="s">
        <v>214</v>
      </c>
      <c r="L354" s="39"/>
      <c r="M354" s="195" t="s">
        <v>1</v>
      </c>
      <c r="N354" s="196" t="s">
        <v>40</v>
      </c>
      <c r="O354" s="71"/>
      <c r="P354" s="197">
        <f>O354*H354</f>
        <v>0</v>
      </c>
      <c r="Q354" s="197">
        <v>0</v>
      </c>
      <c r="R354" s="197">
        <f>Q354*H354</f>
        <v>0</v>
      </c>
      <c r="S354" s="197">
        <v>0</v>
      </c>
      <c r="T354" s="198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9" t="s">
        <v>215</v>
      </c>
      <c r="AT354" s="199" t="s">
        <v>211</v>
      </c>
      <c r="AU354" s="199" t="s">
        <v>85</v>
      </c>
      <c r="AY354" s="17" t="s">
        <v>209</v>
      </c>
      <c r="BE354" s="200">
        <f>IF(N354="základní",J354,0)</f>
        <v>0</v>
      </c>
      <c r="BF354" s="200">
        <f>IF(N354="snížená",J354,0)</f>
        <v>0</v>
      </c>
      <c r="BG354" s="200">
        <f>IF(N354="zákl. přenesená",J354,0)</f>
        <v>0</v>
      </c>
      <c r="BH354" s="200">
        <f>IF(N354="sníž. přenesená",J354,0)</f>
        <v>0</v>
      </c>
      <c r="BI354" s="200">
        <f>IF(N354="nulová",J354,0)</f>
        <v>0</v>
      </c>
      <c r="BJ354" s="17" t="s">
        <v>83</v>
      </c>
      <c r="BK354" s="200">
        <f>ROUND(I354*H354,2)</f>
        <v>0</v>
      </c>
      <c r="BL354" s="17" t="s">
        <v>215</v>
      </c>
      <c r="BM354" s="199" t="s">
        <v>655</v>
      </c>
    </row>
    <row r="355" spans="1:65" s="2" customFormat="1" ht="19.5">
      <c r="A355" s="34"/>
      <c r="B355" s="35"/>
      <c r="C355" s="36"/>
      <c r="D355" s="203" t="s">
        <v>267</v>
      </c>
      <c r="E355" s="36"/>
      <c r="F355" s="213" t="s">
        <v>656</v>
      </c>
      <c r="G355" s="36"/>
      <c r="H355" s="36"/>
      <c r="I355" s="214"/>
      <c r="J355" s="36"/>
      <c r="K355" s="36"/>
      <c r="L355" s="39"/>
      <c r="M355" s="215"/>
      <c r="N355" s="216"/>
      <c r="O355" s="71"/>
      <c r="P355" s="71"/>
      <c r="Q355" s="71"/>
      <c r="R355" s="71"/>
      <c r="S355" s="71"/>
      <c r="T355" s="72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267</v>
      </c>
      <c r="AU355" s="17" t="s">
        <v>85</v>
      </c>
    </row>
    <row r="356" spans="1:65" s="2" customFormat="1" ht="44.25" customHeight="1">
      <c r="A356" s="34"/>
      <c r="B356" s="35"/>
      <c r="C356" s="188" t="s">
        <v>657</v>
      </c>
      <c r="D356" s="188" t="s">
        <v>211</v>
      </c>
      <c r="E356" s="189" t="s">
        <v>658</v>
      </c>
      <c r="F356" s="190" t="s">
        <v>659</v>
      </c>
      <c r="G356" s="191" t="s">
        <v>296</v>
      </c>
      <c r="H356" s="192">
        <v>810.14</v>
      </c>
      <c r="I356" s="193"/>
      <c r="J356" s="194">
        <f>ROUND(I356*H356,2)</f>
        <v>0</v>
      </c>
      <c r="K356" s="190" t="s">
        <v>214</v>
      </c>
      <c r="L356" s="39"/>
      <c r="M356" s="195" t="s">
        <v>1</v>
      </c>
      <c r="N356" s="196" t="s">
        <v>40</v>
      </c>
      <c r="O356" s="71"/>
      <c r="P356" s="197">
        <f>O356*H356</f>
        <v>0</v>
      </c>
      <c r="Q356" s="197">
        <v>0</v>
      </c>
      <c r="R356" s="197">
        <f>Q356*H356</f>
        <v>0</v>
      </c>
      <c r="S356" s="197">
        <v>0</v>
      </c>
      <c r="T356" s="198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9" t="s">
        <v>215</v>
      </c>
      <c r="AT356" s="199" t="s">
        <v>211</v>
      </c>
      <c r="AU356" s="199" t="s">
        <v>85</v>
      </c>
      <c r="AY356" s="17" t="s">
        <v>209</v>
      </c>
      <c r="BE356" s="200">
        <f>IF(N356="základní",J356,0)</f>
        <v>0</v>
      </c>
      <c r="BF356" s="200">
        <f>IF(N356="snížená",J356,0)</f>
        <v>0</v>
      </c>
      <c r="BG356" s="200">
        <f>IF(N356="zákl. přenesená",J356,0)</f>
        <v>0</v>
      </c>
      <c r="BH356" s="200">
        <f>IF(N356="sníž. přenesená",J356,0)</f>
        <v>0</v>
      </c>
      <c r="BI356" s="200">
        <f>IF(N356="nulová",J356,0)</f>
        <v>0</v>
      </c>
      <c r="BJ356" s="17" t="s">
        <v>83</v>
      </c>
      <c r="BK356" s="200">
        <f>ROUND(I356*H356,2)</f>
        <v>0</v>
      </c>
      <c r="BL356" s="17" t="s">
        <v>215</v>
      </c>
      <c r="BM356" s="199" t="s">
        <v>660</v>
      </c>
    </row>
    <row r="357" spans="1:65" s="2" customFormat="1" ht="19.5">
      <c r="A357" s="34"/>
      <c r="B357" s="35"/>
      <c r="C357" s="36"/>
      <c r="D357" s="203" t="s">
        <v>267</v>
      </c>
      <c r="E357" s="36"/>
      <c r="F357" s="213" t="s">
        <v>661</v>
      </c>
      <c r="G357" s="36"/>
      <c r="H357" s="36"/>
      <c r="I357" s="214"/>
      <c r="J357" s="36"/>
      <c r="K357" s="36"/>
      <c r="L357" s="39"/>
      <c r="M357" s="215"/>
      <c r="N357" s="216"/>
      <c r="O357" s="71"/>
      <c r="P357" s="71"/>
      <c r="Q357" s="71"/>
      <c r="R357" s="71"/>
      <c r="S357" s="71"/>
      <c r="T357" s="72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7" t="s">
        <v>267</v>
      </c>
      <c r="AU357" s="17" t="s">
        <v>85</v>
      </c>
    </row>
    <row r="358" spans="1:65" s="2" customFormat="1" ht="44.25" customHeight="1">
      <c r="A358" s="34"/>
      <c r="B358" s="35"/>
      <c r="C358" s="188" t="s">
        <v>662</v>
      </c>
      <c r="D358" s="188" t="s">
        <v>211</v>
      </c>
      <c r="E358" s="189" t="s">
        <v>663</v>
      </c>
      <c r="F358" s="190" t="s">
        <v>664</v>
      </c>
      <c r="G358" s="191" t="s">
        <v>296</v>
      </c>
      <c r="H358" s="192">
        <v>1087.5920000000001</v>
      </c>
      <c r="I358" s="193"/>
      <c r="J358" s="194">
        <f>ROUND(I358*H358,2)</f>
        <v>0</v>
      </c>
      <c r="K358" s="190" t="s">
        <v>214</v>
      </c>
      <c r="L358" s="39"/>
      <c r="M358" s="195" t="s">
        <v>1</v>
      </c>
      <c r="N358" s="196" t="s">
        <v>40</v>
      </c>
      <c r="O358" s="71"/>
      <c r="P358" s="197">
        <f>O358*H358</f>
        <v>0</v>
      </c>
      <c r="Q358" s="197">
        <v>0</v>
      </c>
      <c r="R358" s="197">
        <f>Q358*H358</f>
        <v>0</v>
      </c>
      <c r="S358" s="197">
        <v>0</v>
      </c>
      <c r="T358" s="198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9" t="s">
        <v>215</v>
      </c>
      <c r="AT358" s="199" t="s">
        <v>211</v>
      </c>
      <c r="AU358" s="199" t="s">
        <v>85</v>
      </c>
      <c r="AY358" s="17" t="s">
        <v>209</v>
      </c>
      <c r="BE358" s="200">
        <f>IF(N358="základní",J358,0)</f>
        <v>0</v>
      </c>
      <c r="BF358" s="200">
        <f>IF(N358="snížená",J358,0)</f>
        <v>0</v>
      </c>
      <c r="BG358" s="200">
        <f>IF(N358="zákl. přenesená",J358,0)</f>
        <v>0</v>
      </c>
      <c r="BH358" s="200">
        <f>IF(N358="sníž. přenesená",J358,0)</f>
        <v>0</v>
      </c>
      <c r="BI358" s="200">
        <f>IF(N358="nulová",J358,0)</f>
        <v>0</v>
      </c>
      <c r="BJ358" s="17" t="s">
        <v>83</v>
      </c>
      <c r="BK358" s="200">
        <f>ROUND(I358*H358,2)</f>
        <v>0</v>
      </c>
      <c r="BL358" s="17" t="s">
        <v>215</v>
      </c>
      <c r="BM358" s="199" t="s">
        <v>665</v>
      </c>
    </row>
    <row r="359" spans="1:65" s="2" customFormat="1" ht="19.5">
      <c r="A359" s="34"/>
      <c r="B359" s="35"/>
      <c r="C359" s="36"/>
      <c r="D359" s="203" t="s">
        <v>267</v>
      </c>
      <c r="E359" s="36"/>
      <c r="F359" s="213" t="s">
        <v>666</v>
      </c>
      <c r="G359" s="36"/>
      <c r="H359" s="36"/>
      <c r="I359" s="214"/>
      <c r="J359" s="36"/>
      <c r="K359" s="36"/>
      <c r="L359" s="39"/>
      <c r="M359" s="215"/>
      <c r="N359" s="216"/>
      <c r="O359" s="71"/>
      <c r="P359" s="71"/>
      <c r="Q359" s="71"/>
      <c r="R359" s="71"/>
      <c r="S359" s="71"/>
      <c r="T359" s="72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267</v>
      </c>
      <c r="AU359" s="17" t="s">
        <v>85</v>
      </c>
    </row>
    <row r="360" spans="1:65" s="12" customFormat="1" ht="22.9" customHeight="1">
      <c r="B360" s="172"/>
      <c r="C360" s="173"/>
      <c r="D360" s="174" t="s">
        <v>74</v>
      </c>
      <c r="E360" s="186" t="s">
        <v>667</v>
      </c>
      <c r="F360" s="186" t="s">
        <v>668</v>
      </c>
      <c r="G360" s="173"/>
      <c r="H360" s="173"/>
      <c r="I360" s="176"/>
      <c r="J360" s="187">
        <f>BK360</f>
        <v>0</v>
      </c>
      <c r="K360" s="173"/>
      <c r="L360" s="178"/>
      <c r="M360" s="179"/>
      <c r="N360" s="180"/>
      <c r="O360" s="180"/>
      <c r="P360" s="181">
        <f>P361</f>
        <v>0</v>
      </c>
      <c r="Q360" s="180"/>
      <c r="R360" s="181">
        <f>R361</f>
        <v>0</v>
      </c>
      <c r="S360" s="180"/>
      <c r="T360" s="182">
        <f>T361</f>
        <v>0</v>
      </c>
      <c r="AR360" s="183" t="s">
        <v>83</v>
      </c>
      <c r="AT360" s="184" t="s">
        <v>74</v>
      </c>
      <c r="AU360" s="184" t="s">
        <v>83</v>
      </c>
      <c r="AY360" s="183" t="s">
        <v>209</v>
      </c>
      <c r="BK360" s="185">
        <f>BK361</f>
        <v>0</v>
      </c>
    </row>
    <row r="361" spans="1:65" s="2" customFormat="1" ht="24.2" customHeight="1">
      <c r="A361" s="34"/>
      <c r="B361" s="35"/>
      <c r="C361" s="188" t="s">
        <v>669</v>
      </c>
      <c r="D361" s="188" t="s">
        <v>211</v>
      </c>
      <c r="E361" s="189" t="s">
        <v>670</v>
      </c>
      <c r="F361" s="190" t="s">
        <v>671</v>
      </c>
      <c r="G361" s="191" t="s">
        <v>296</v>
      </c>
      <c r="H361" s="192">
        <v>685.029</v>
      </c>
      <c r="I361" s="193"/>
      <c r="J361" s="194">
        <f>ROUND(I361*H361,2)</f>
        <v>0</v>
      </c>
      <c r="K361" s="190" t="s">
        <v>214</v>
      </c>
      <c r="L361" s="39"/>
      <c r="M361" s="195" t="s">
        <v>1</v>
      </c>
      <c r="N361" s="196" t="s">
        <v>40</v>
      </c>
      <c r="O361" s="71"/>
      <c r="P361" s="197">
        <f>O361*H361</f>
        <v>0</v>
      </c>
      <c r="Q361" s="197">
        <v>0</v>
      </c>
      <c r="R361" s="197">
        <f>Q361*H361</f>
        <v>0</v>
      </c>
      <c r="S361" s="197">
        <v>0</v>
      </c>
      <c r="T361" s="198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9" t="s">
        <v>215</v>
      </c>
      <c r="AT361" s="199" t="s">
        <v>211</v>
      </c>
      <c r="AU361" s="199" t="s">
        <v>85</v>
      </c>
      <c r="AY361" s="17" t="s">
        <v>209</v>
      </c>
      <c r="BE361" s="200">
        <f>IF(N361="základní",J361,0)</f>
        <v>0</v>
      </c>
      <c r="BF361" s="200">
        <f>IF(N361="snížená",J361,0)</f>
        <v>0</v>
      </c>
      <c r="BG361" s="200">
        <f>IF(N361="zákl. přenesená",J361,0)</f>
        <v>0</v>
      </c>
      <c r="BH361" s="200">
        <f>IF(N361="sníž. přenesená",J361,0)</f>
        <v>0</v>
      </c>
      <c r="BI361" s="200">
        <f>IF(N361="nulová",J361,0)</f>
        <v>0</v>
      </c>
      <c r="BJ361" s="17" t="s">
        <v>83</v>
      </c>
      <c r="BK361" s="200">
        <f>ROUND(I361*H361,2)</f>
        <v>0</v>
      </c>
      <c r="BL361" s="17" t="s">
        <v>215</v>
      </c>
      <c r="BM361" s="199" t="s">
        <v>672</v>
      </c>
    </row>
    <row r="362" spans="1:65" s="12" customFormat="1" ht="25.9" customHeight="1">
      <c r="B362" s="172"/>
      <c r="C362" s="173"/>
      <c r="D362" s="174" t="s">
        <v>74</v>
      </c>
      <c r="E362" s="175" t="s">
        <v>673</v>
      </c>
      <c r="F362" s="175" t="s">
        <v>674</v>
      </c>
      <c r="G362" s="173"/>
      <c r="H362" s="173"/>
      <c r="I362" s="176"/>
      <c r="J362" s="177">
        <f>BK362</f>
        <v>0</v>
      </c>
      <c r="K362" s="173"/>
      <c r="L362" s="178"/>
      <c r="M362" s="179"/>
      <c r="N362" s="180"/>
      <c r="O362" s="180"/>
      <c r="P362" s="181">
        <f>SUM(P363:P368)</f>
        <v>0</v>
      </c>
      <c r="Q362" s="180"/>
      <c r="R362" s="181">
        <f>SUM(R363:R368)</f>
        <v>0</v>
      </c>
      <c r="S362" s="180"/>
      <c r="T362" s="182">
        <f>SUM(T363:T368)</f>
        <v>0</v>
      </c>
      <c r="AR362" s="183" t="s">
        <v>215</v>
      </c>
      <c r="AT362" s="184" t="s">
        <v>74</v>
      </c>
      <c r="AU362" s="184" t="s">
        <v>75</v>
      </c>
      <c r="AY362" s="183" t="s">
        <v>209</v>
      </c>
      <c r="BK362" s="185">
        <f>SUM(BK363:BK368)</f>
        <v>0</v>
      </c>
    </row>
    <row r="363" spans="1:65" s="2" customFormat="1" ht="16.5" customHeight="1">
      <c r="A363" s="34"/>
      <c r="B363" s="35"/>
      <c r="C363" s="188" t="s">
        <v>675</v>
      </c>
      <c r="D363" s="188" t="s">
        <v>211</v>
      </c>
      <c r="E363" s="189" t="s">
        <v>676</v>
      </c>
      <c r="F363" s="190" t="s">
        <v>677</v>
      </c>
      <c r="G363" s="191" t="s">
        <v>678</v>
      </c>
      <c r="H363" s="192">
        <v>100</v>
      </c>
      <c r="I363" s="193"/>
      <c r="J363" s="194">
        <f>ROUND(I363*H363,2)</f>
        <v>0</v>
      </c>
      <c r="K363" s="190" t="s">
        <v>214</v>
      </c>
      <c r="L363" s="39"/>
      <c r="M363" s="195" t="s">
        <v>1</v>
      </c>
      <c r="N363" s="196" t="s">
        <v>40</v>
      </c>
      <c r="O363" s="71"/>
      <c r="P363" s="197">
        <f>O363*H363</f>
        <v>0</v>
      </c>
      <c r="Q363" s="197">
        <v>0</v>
      </c>
      <c r="R363" s="197">
        <f>Q363*H363</f>
        <v>0</v>
      </c>
      <c r="S363" s="197">
        <v>0</v>
      </c>
      <c r="T363" s="198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99" t="s">
        <v>679</v>
      </c>
      <c r="AT363" s="199" t="s">
        <v>211</v>
      </c>
      <c r="AU363" s="199" t="s">
        <v>83</v>
      </c>
      <c r="AY363" s="17" t="s">
        <v>209</v>
      </c>
      <c r="BE363" s="200">
        <f>IF(N363="základní",J363,0)</f>
        <v>0</v>
      </c>
      <c r="BF363" s="200">
        <f>IF(N363="snížená",J363,0)</f>
        <v>0</v>
      </c>
      <c r="BG363" s="200">
        <f>IF(N363="zákl. přenesená",J363,0)</f>
        <v>0</v>
      </c>
      <c r="BH363" s="200">
        <f>IF(N363="sníž. přenesená",J363,0)</f>
        <v>0</v>
      </c>
      <c r="BI363" s="200">
        <f>IF(N363="nulová",J363,0)</f>
        <v>0</v>
      </c>
      <c r="BJ363" s="17" t="s">
        <v>83</v>
      </c>
      <c r="BK363" s="200">
        <f>ROUND(I363*H363,2)</f>
        <v>0</v>
      </c>
      <c r="BL363" s="17" t="s">
        <v>679</v>
      </c>
      <c r="BM363" s="199" t="s">
        <v>680</v>
      </c>
    </row>
    <row r="364" spans="1:65" s="15" customFormat="1">
      <c r="B364" s="238"/>
      <c r="C364" s="239"/>
      <c r="D364" s="203" t="s">
        <v>226</v>
      </c>
      <c r="E364" s="240" t="s">
        <v>1</v>
      </c>
      <c r="F364" s="241" t="s">
        <v>681</v>
      </c>
      <c r="G364" s="239"/>
      <c r="H364" s="240" t="s">
        <v>1</v>
      </c>
      <c r="I364" s="242"/>
      <c r="J364" s="239"/>
      <c r="K364" s="239"/>
      <c r="L364" s="243"/>
      <c r="M364" s="244"/>
      <c r="N364" s="245"/>
      <c r="O364" s="245"/>
      <c r="P364" s="245"/>
      <c r="Q364" s="245"/>
      <c r="R364" s="245"/>
      <c r="S364" s="245"/>
      <c r="T364" s="246"/>
      <c r="AT364" s="247" t="s">
        <v>226</v>
      </c>
      <c r="AU364" s="247" t="s">
        <v>83</v>
      </c>
      <c r="AV364" s="15" t="s">
        <v>83</v>
      </c>
      <c r="AW364" s="15" t="s">
        <v>30</v>
      </c>
      <c r="AX364" s="15" t="s">
        <v>75</v>
      </c>
      <c r="AY364" s="247" t="s">
        <v>209</v>
      </c>
    </row>
    <row r="365" spans="1:65" s="13" customFormat="1">
      <c r="B365" s="201"/>
      <c r="C365" s="202"/>
      <c r="D365" s="203" t="s">
        <v>226</v>
      </c>
      <c r="E365" s="204" t="s">
        <v>1</v>
      </c>
      <c r="F365" s="205" t="s">
        <v>669</v>
      </c>
      <c r="G365" s="202"/>
      <c r="H365" s="206">
        <v>100</v>
      </c>
      <c r="I365" s="207"/>
      <c r="J365" s="202"/>
      <c r="K365" s="202"/>
      <c r="L365" s="208"/>
      <c r="M365" s="209"/>
      <c r="N365" s="210"/>
      <c r="O365" s="210"/>
      <c r="P365" s="210"/>
      <c r="Q365" s="210"/>
      <c r="R365" s="210"/>
      <c r="S365" s="210"/>
      <c r="T365" s="211"/>
      <c r="AT365" s="212" t="s">
        <v>226</v>
      </c>
      <c r="AU365" s="212" t="s">
        <v>83</v>
      </c>
      <c r="AV365" s="13" t="s">
        <v>85</v>
      </c>
      <c r="AW365" s="13" t="s">
        <v>30</v>
      </c>
      <c r="AX365" s="13" t="s">
        <v>83</v>
      </c>
      <c r="AY365" s="212" t="s">
        <v>209</v>
      </c>
    </row>
    <row r="366" spans="1:65" s="2" customFormat="1" ht="21.75" customHeight="1">
      <c r="A366" s="34"/>
      <c r="B366" s="35"/>
      <c r="C366" s="188" t="s">
        <v>682</v>
      </c>
      <c r="D366" s="188" t="s">
        <v>211</v>
      </c>
      <c r="E366" s="189" t="s">
        <v>683</v>
      </c>
      <c r="F366" s="190" t="s">
        <v>684</v>
      </c>
      <c r="G366" s="191" t="s">
        <v>678</v>
      </c>
      <c r="H366" s="192">
        <v>50</v>
      </c>
      <c r="I366" s="193"/>
      <c r="J366" s="194">
        <f>ROUND(I366*H366,2)</f>
        <v>0</v>
      </c>
      <c r="K366" s="190" t="s">
        <v>214</v>
      </c>
      <c r="L366" s="39"/>
      <c r="M366" s="195" t="s">
        <v>1</v>
      </c>
      <c r="N366" s="196" t="s">
        <v>40</v>
      </c>
      <c r="O366" s="71"/>
      <c r="P366" s="197">
        <f>O366*H366</f>
        <v>0</v>
      </c>
      <c r="Q366" s="197">
        <v>0</v>
      </c>
      <c r="R366" s="197">
        <f>Q366*H366</f>
        <v>0</v>
      </c>
      <c r="S366" s="197">
        <v>0</v>
      </c>
      <c r="T366" s="198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99" t="s">
        <v>679</v>
      </c>
      <c r="AT366" s="199" t="s">
        <v>211</v>
      </c>
      <c r="AU366" s="199" t="s">
        <v>83</v>
      </c>
      <c r="AY366" s="17" t="s">
        <v>209</v>
      </c>
      <c r="BE366" s="200">
        <f>IF(N366="základní",J366,0)</f>
        <v>0</v>
      </c>
      <c r="BF366" s="200">
        <f>IF(N366="snížená",J366,0)</f>
        <v>0</v>
      </c>
      <c r="BG366" s="200">
        <f>IF(N366="zákl. přenesená",J366,0)</f>
        <v>0</v>
      </c>
      <c r="BH366" s="200">
        <f>IF(N366="sníž. přenesená",J366,0)</f>
        <v>0</v>
      </c>
      <c r="BI366" s="200">
        <f>IF(N366="nulová",J366,0)</f>
        <v>0</v>
      </c>
      <c r="BJ366" s="17" t="s">
        <v>83</v>
      </c>
      <c r="BK366" s="200">
        <f>ROUND(I366*H366,2)</f>
        <v>0</v>
      </c>
      <c r="BL366" s="17" t="s">
        <v>679</v>
      </c>
      <c r="BM366" s="199" t="s">
        <v>685</v>
      </c>
    </row>
    <row r="367" spans="1:65" s="15" customFormat="1">
      <c r="B367" s="238"/>
      <c r="C367" s="239"/>
      <c r="D367" s="203" t="s">
        <v>226</v>
      </c>
      <c r="E367" s="240" t="s">
        <v>1</v>
      </c>
      <c r="F367" s="241" t="s">
        <v>686</v>
      </c>
      <c r="G367" s="239"/>
      <c r="H367" s="240" t="s">
        <v>1</v>
      </c>
      <c r="I367" s="242"/>
      <c r="J367" s="239"/>
      <c r="K367" s="239"/>
      <c r="L367" s="243"/>
      <c r="M367" s="244"/>
      <c r="N367" s="245"/>
      <c r="O367" s="245"/>
      <c r="P367" s="245"/>
      <c r="Q367" s="245"/>
      <c r="R367" s="245"/>
      <c r="S367" s="245"/>
      <c r="T367" s="246"/>
      <c r="AT367" s="247" t="s">
        <v>226</v>
      </c>
      <c r="AU367" s="247" t="s">
        <v>83</v>
      </c>
      <c r="AV367" s="15" t="s">
        <v>83</v>
      </c>
      <c r="AW367" s="15" t="s">
        <v>30</v>
      </c>
      <c r="AX367" s="15" t="s">
        <v>75</v>
      </c>
      <c r="AY367" s="247" t="s">
        <v>209</v>
      </c>
    </row>
    <row r="368" spans="1:65" s="13" customFormat="1">
      <c r="B368" s="201"/>
      <c r="C368" s="202"/>
      <c r="D368" s="203" t="s">
        <v>226</v>
      </c>
      <c r="E368" s="204" t="s">
        <v>1</v>
      </c>
      <c r="F368" s="205" t="s">
        <v>445</v>
      </c>
      <c r="G368" s="202"/>
      <c r="H368" s="206">
        <v>50</v>
      </c>
      <c r="I368" s="207"/>
      <c r="J368" s="202"/>
      <c r="K368" s="202"/>
      <c r="L368" s="208"/>
      <c r="M368" s="248"/>
      <c r="N368" s="249"/>
      <c r="O368" s="249"/>
      <c r="P368" s="249"/>
      <c r="Q368" s="249"/>
      <c r="R368" s="249"/>
      <c r="S368" s="249"/>
      <c r="T368" s="250"/>
      <c r="AT368" s="212" t="s">
        <v>226</v>
      </c>
      <c r="AU368" s="212" t="s">
        <v>83</v>
      </c>
      <c r="AV368" s="13" t="s">
        <v>85</v>
      </c>
      <c r="AW368" s="13" t="s">
        <v>30</v>
      </c>
      <c r="AX368" s="13" t="s">
        <v>83</v>
      </c>
      <c r="AY368" s="212" t="s">
        <v>209</v>
      </c>
    </row>
    <row r="369" spans="1:31" s="2" customFormat="1" ht="6.95" customHeight="1">
      <c r="A369" s="34"/>
      <c r="B369" s="54"/>
      <c r="C369" s="55"/>
      <c r="D369" s="55"/>
      <c r="E369" s="55"/>
      <c r="F369" s="55"/>
      <c r="G369" s="55"/>
      <c r="H369" s="55"/>
      <c r="I369" s="55"/>
      <c r="J369" s="55"/>
      <c r="K369" s="55"/>
      <c r="L369" s="39"/>
      <c r="M369" s="34"/>
      <c r="O369" s="34"/>
      <c r="P369" s="34"/>
      <c r="Q369" s="34"/>
      <c r="R369" s="34"/>
      <c r="S369" s="34"/>
      <c r="T369" s="34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</row>
  </sheetData>
  <sheetProtection algorithmName="SHA-512" hashValue="IroPpc1E3fg8CQAYm99wEQHGV+i6OK6awRwDFpPb2tHNkWvy4JPQ/1j8gp3Z2dj92L3y9get1Xm5m4pAxGjQxA==" saltValue="+9GchOaHnd9xGoYZ0xL7Ow==" spinCount="100000" sheet="1" objects="1" scenarios="1"/>
  <autoFilter ref="C125:K368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2:BM218"/>
  <sheetViews>
    <sheetView showGridLines="0" topLeftCell="A130" workbookViewId="0">
      <selection activeCell="F125" sqref="F1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7" t="s">
        <v>88</v>
      </c>
      <c r="AZ2" s="108" t="s">
        <v>687</v>
      </c>
      <c r="BA2" s="108" t="s">
        <v>688</v>
      </c>
      <c r="BB2" s="108" t="s">
        <v>106</v>
      </c>
      <c r="BC2" s="108" t="s">
        <v>689</v>
      </c>
      <c r="BD2" s="108" t="s">
        <v>96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  <c r="AZ3" s="108" t="s">
        <v>690</v>
      </c>
      <c r="BA3" s="108" t="s">
        <v>691</v>
      </c>
      <c r="BB3" s="108" t="s">
        <v>160</v>
      </c>
      <c r="BC3" s="108" t="s">
        <v>8</v>
      </c>
      <c r="BD3" s="108" t="s">
        <v>96</v>
      </c>
    </row>
    <row r="4" spans="1:56" s="1" customFormat="1" ht="24.95" customHeight="1">
      <c r="B4" s="20"/>
      <c r="D4" s="111" t="s">
        <v>100</v>
      </c>
      <c r="L4" s="20"/>
      <c r="M4" s="112" t="s">
        <v>10</v>
      </c>
      <c r="AT4" s="17" t="s">
        <v>4</v>
      </c>
      <c r="AZ4" s="108" t="s">
        <v>692</v>
      </c>
      <c r="BA4" s="108" t="s">
        <v>693</v>
      </c>
      <c r="BB4" s="108" t="s">
        <v>160</v>
      </c>
      <c r="BC4" s="108" t="s">
        <v>401</v>
      </c>
      <c r="BD4" s="108" t="s">
        <v>96</v>
      </c>
    </row>
    <row r="5" spans="1:56" s="1" customFormat="1" ht="6.95" customHeight="1">
      <c r="B5" s="20"/>
      <c r="L5" s="20"/>
      <c r="AZ5" s="108" t="s">
        <v>694</v>
      </c>
      <c r="BA5" s="108" t="s">
        <v>695</v>
      </c>
      <c r="BB5" s="108" t="s">
        <v>160</v>
      </c>
      <c r="BC5" s="108" t="s">
        <v>8</v>
      </c>
      <c r="BD5" s="108" t="s">
        <v>96</v>
      </c>
    </row>
    <row r="6" spans="1:56" s="1" customFormat="1" ht="12" customHeight="1">
      <c r="B6" s="20"/>
      <c r="D6" s="113" t="s">
        <v>15</v>
      </c>
      <c r="L6" s="20"/>
      <c r="AZ6" s="108" t="s">
        <v>696</v>
      </c>
      <c r="BA6" s="108" t="s">
        <v>697</v>
      </c>
      <c r="BB6" s="108" t="s">
        <v>106</v>
      </c>
      <c r="BC6" s="108" t="s">
        <v>698</v>
      </c>
      <c r="BD6" s="108" t="s">
        <v>96</v>
      </c>
    </row>
    <row r="7" spans="1:56" s="1" customFormat="1" ht="16.5" customHeight="1">
      <c r="B7" s="20"/>
      <c r="E7" s="312" t="str">
        <f>'Rekapitulace stavby'!K6</f>
        <v>JUGOSLÁVSKÁ II. OD NOVOVESKÉ PO OPAVSKOU</v>
      </c>
      <c r="F7" s="313"/>
      <c r="G7" s="313"/>
      <c r="H7" s="313"/>
      <c r="L7" s="20"/>
      <c r="AZ7" s="108" t="s">
        <v>699</v>
      </c>
      <c r="BA7" s="108" t="s">
        <v>700</v>
      </c>
      <c r="BB7" s="108" t="s">
        <v>106</v>
      </c>
      <c r="BC7" s="108" t="s">
        <v>701</v>
      </c>
      <c r="BD7" s="108" t="s">
        <v>96</v>
      </c>
    </row>
    <row r="8" spans="1:56" s="2" customFormat="1" ht="12" customHeight="1">
      <c r="A8" s="34"/>
      <c r="B8" s="39"/>
      <c r="C8" s="34"/>
      <c r="D8" s="113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702</v>
      </c>
      <c r="BA8" s="108" t="s">
        <v>703</v>
      </c>
      <c r="BB8" s="108" t="s">
        <v>106</v>
      </c>
      <c r="BC8" s="108" t="s">
        <v>704</v>
      </c>
      <c r="BD8" s="108" t="s">
        <v>96</v>
      </c>
    </row>
    <row r="9" spans="1:56" s="2" customFormat="1" ht="16.5" customHeight="1">
      <c r="A9" s="34"/>
      <c r="B9" s="39"/>
      <c r="C9" s="34"/>
      <c r="D9" s="34"/>
      <c r="E9" s="314" t="s">
        <v>957</v>
      </c>
      <c r="F9" s="315"/>
      <c r="G9" s="315"/>
      <c r="H9" s="31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8" t="s">
        <v>705</v>
      </c>
      <c r="BA9" s="108" t="s">
        <v>706</v>
      </c>
      <c r="BB9" s="108" t="s">
        <v>137</v>
      </c>
      <c r="BC9" s="108" t="s">
        <v>707</v>
      </c>
      <c r="BD9" s="108" t="s">
        <v>96</v>
      </c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3" t="s">
        <v>17</v>
      </c>
      <c r="E11" s="34"/>
      <c r="F11" s="114" t="s">
        <v>1</v>
      </c>
      <c r="G11" s="34"/>
      <c r="H11" s="34"/>
      <c r="I11" s="113" t="s">
        <v>18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3" t="s">
        <v>19</v>
      </c>
      <c r="E12" s="34"/>
      <c r="F12" s="114" t="s">
        <v>20</v>
      </c>
      <c r="G12" s="34"/>
      <c r="H12" s="34"/>
      <c r="I12" s="113" t="s">
        <v>21</v>
      </c>
      <c r="J12" s="115">
        <v>44988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3" t="s">
        <v>22</v>
      </c>
      <c r="E14" s="34"/>
      <c r="F14" s="34"/>
      <c r="G14" s="34"/>
      <c r="H14" s="34"/>
      <c r="I14" s="113" t="s">
        <v>23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4" t="s">
        <v>24</v>
      </c>
      <c r="F15" s="34"/>
      <c r="G15" s="34"/>
      <c r="H15" s="34"/>
      <c r="I15" s="113" t="s">
        <v>25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26</v>
      </c>
      <c r="E17" s="34"/>
      <c r="F17" s="34"/>
      <c r="G17" s="34"/>
      <c r="H17" s="34"/>
      <c r="I17" s="113" t="s">
        <v>23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6" t="str">
        <f>'Rekapitulace stavby'!E14</f>
        <v>Vyplň údaj</v>
      </c>
      <c r="F18" s="317"/>
      <c r="G18" s="317"/>
      <c r="H18" s="317"/>
      <c r="I18" s="113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28</v>
      </c>
      <c r="E20" s="34"/>
      <c r="F20" s="34"/>
      <c r="G20" s="34"/>
      <c r="H20" s="34"/>
      <c r="I20" s="113" t="s">
        <v>23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29</v>
      </c>
      <c r="F21" s="34"/>
      <c r="G21" s="34"/>
      <c r="H21" s="34"/>
      <c r="I21" s="113" t="s">
        <v>25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31</v>
      </c>
      <c r="E23" s="34"/>
      <c r="F23" s="34"/>
      <c r="G23" s="34"/>
      <c r="H23" s="34"/>
      <c r="I23" s="113" t="s">
        <v>23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32</v>
      </c>
      <c r="F24" s="34"/>
      <c r="G24" s="34"/>
      <c r="H24" s="34"/>
      <c r="I24" s="113" t="s">
        <v>25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8" t="s">
        <v>1</v>
      </c>
      <c r="F27" s="318"/>
      <c r="G27" s="318"/>
      <c r="H27" s="318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0"/>
      <c r="E29" s="120"/>
      <c r="F29" s="120"/>
      <c r="G29" s="120"/>
      <c r="H29" s="120"/>
      <c r="I29" s="120"/>
      <c r="J29" s="120"/>
      <c r="K29" s="120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1" t="s">
        <v>35</v>
      </c>
      <c r="E30" s="34"/>
      <c r="F30" s="34"/>
      <c r="G30" s="34"/>
      <c r="H30" s="34"/>
      <c r="I30" s="34"/>
      <c r="J30" s="12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0"/>
      <c r="E31" s="120"/>
      <c r="F31" s="120"/>
      <c r="G31" s="120"/>
      <c r="H31" s="120"/>
      <c r="I31" s="120"/>
      <c r="J31" s="120"/>
      <c r="K31" s="120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3" t="s">
        <v>37</v>
      </c>
      <c r="G32" s="34"/>
      <c r="H32" s="34"/>
      <c r="I32" s="123" t="s">
        <v>36</v>
      </c>
      <c r="J32" s="123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4" t="s">
        <v>39</v>
      </c>
      <c r="E33" s="113" t="s">
        <v>40</v>
      </c>
      <c r="F33" s="125">
        <f>ROUND((SUM(BE120:BE217)),  2)</f>
        <v>0</v>
      </c>
      <c r="G33" s="34"/>
      <c r="H33" s="34"/>
      <c r="I33" s="126">
        <v>0.21</v>
      </c>
      <c r="J33" s="125">
        <f>ROUND(((SUM(BE120:BE217))*I33),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5">
        <f>ROUND((SUM(BF120:BF217)),  2)</f>
        <v>0</v>
      </c>
      <c r="G34" s="34"/>
      <c r="H34" s="34"/>
      <c r="I34" s="126">
        <v>0.15</v>
      </c>
      <c r="J34" s="125">
        <f>ROUND(((SUM(BF120:BF217))*I34),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5">
        <f>ROUND((SUM(BG120:BG217)),  2)</f>
        <v>0</v>
      </c>
      <c r="G35" s="34"/>
      <c r="H35" s="34"/>
      <c r="I35" s="126">
        <v>0.21</v>
      </c>
      <c r="J35" s="125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5">
        <f>ROUND((SUM(BH120:BH217)),  2)</f>
        <v>0</v>
      </c>
      <c r="G36" s="34"/>
      <c r="H36" s="34"/>
      <c r="I36" s="126">
        <v>0.15</v>
      </c>
      <c r="J36" s="125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5">
        <f>ROUND((SUM(BI120:BI217)),  2)</f>
        <v>0</v>
      </c>
      <c r="G37" s="34"/>
      <c r="H37" s="34"/>
      <c r="I37" s="126">
        <v>0</v>
      </c>
      <c r="J37" s="125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7"/>
      <c r="D39" s="128" t="s">
        <v>45</v>
      </c>
      <c r="E39" s="129"/>
      <c r="F39" s="129"/>
      <c r="G39" s="130" t="s">
        <v>46</v>
      </c>
      <c r="H39" s="131" t="s">
        <v>47</v>
      </c>
      <c r="I39" s="129"/>
      <c r="J39" s="132">
        <f>SUM(J30:J37)</f>
        <v>0</v>
      </c>
      <c r="K39" s="133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4" t="s">
        <v>48</v>
      </c>
      <c r="E50" s="135"/>
      <c r="F50" s="135"/>
      <c r="G50" s="134" t="s">
        <v>49</v>
      </c>
      <c r="H50" s="135"/>
      <c r="I50" s="135"/>
      <c r="J50" s="135"/>
      <c r="K50" s="135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6" t="s">
        <v>50</v>
      </c>
      <c r="E61" s="137"/>
      <c r="F61" s="138" t="s">
        <v>51</v>
      </c>
      <c r="G61" s="136" t="s">
        <v>50</v>
      </c>
      <c r="H61" s="137"/>
      <c r="I61" s="137"/>
      <c r="J61" s="139" t="s">
        <v>51</v>
      </c>
      <c r="K61" s="1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4" t="s">
        <v>52</v>
      </c>
      <c r="E65" s="140"/>
      <c r="F65" s="140"/>
      <c r="G65" s="134" t="s">
        <v>53</v>
      </c>
      <c r="H65" s="140"/>
      <c r="I65" s="140"/>
      <c r="J65" s="140"/>
      <c r="K65" s="140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6" t="s">
        <v>50</v>
      </c>
      <c r="E76" s="137"/>
      <c r="F76" s="138" t="s">
        <v>51</v>
      </c>
      <c r="G76" s="136" t="s">
        <v>50</v>
      </c>
      <c r="H76" s="137"/>
      <c r="I76" s="137"/>
      <c r="J76" s="139" t="s">
        <v>51</v>
      </c>
      <c r="K76" s="1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hidden="1" customHeight="1">
      <c r="A81" s="34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180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15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10" t="str">
        <f>E7</f>
        <v>JUGOSLÁVSKÁ II. OD NOVOVESKÉ PO OPAVSKOU</v>
      </c>
      <c r="F85" s="311"/>
      <c r="G85" s="311"/>
      <c r="H85" s="31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114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72" t="str">
        <f>E9</f>
        <v>ZRN2 - VEŘEJNÉ OSVĚTLENÍ R2</v>
      </c>
      <c r="F87" s="309"/>
      <c r="G87" s="309"/>
      <c r="H87" s="30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19</v>
      </c>
      <c r="D89" s="36"/>
      <c r="E89" s="36"/>
      <c r="F89" s="27" t="str">
        <f>F12</f>
        <v>TEPLICE</v>
      </c>
      <c r="G89" s="36"/>
      <c r="H89" s="36"/>
      <c r="I89" s="29" t="s">
        <v>21</v>
      </c>
      <c r="J89" s="66">
        <f>IF(J12="","",J12)</f>
        <v>44988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hidden="1" customHeight="1">
      <c r="A91" s="34"/>
      <c r="B91" s="35"/>
      <c r="C91" s="29" t="s">
        <v>22</v>
      </c>
      <c r="D91" s="36"/>
      <c r="E91" s="36"/>
      <c r="F91" s="27" t="str">
        <f>E15</f>
        <v>STATUTÁRNÍ MĚSTO TEPLICE</v>
      </c>
      <c r="G91" s="36"/>
      <c r="H91" s="36"/>
      <c r="I91" s="29" t="s">
        <v>28</v>
      </c>
      <c r="J91" s="32" t="str">
        <f>E21</f>
        <v>RAPID MOST SPOL. S 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>PLHÁK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5" t="s">
        <v>181</v>
      </c>
      <c r="D94" s="146"/>
      <c r="E94" s="146"/>
      <c r="F94" s="146"/>
      <c r="G94" s="146"/>
      <c r="H94" s="146"/>
      <c r="I94" s="146"/>
      <c r="J94" s="147" t="s">
        <v>182</v>
      </c>
      <c r="K94" s="14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48" t="s">
        <v>183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184</v>
      </c>
    </row>
    <row r="97" spans="1:31" s="9" customFormat="1" ht="24.95" hidden="1" customHeight="1">
      <c r="B97" s="149"/>
      <c r="C97" s="150"/>
      <c r="D97" s="151" t="s">
        <v>708</v>
      </c>
      <c r="E97" s="152"/>
      <c r="F97" s="152"/>
      <c r="G97" s="152"/>
      <c r="H97" s="152"/>
      <c r="I97" s="152"/>
      <c r="J97" s="153">
        <f>J121</f>
        <v>0</v>
      </c>
      <c r="K97" s="150"/>
      <c r="L97" s="154"/>
    </row>
    <row r="98" spans="1:31" s="10" customFormat="1" ht="19.899999999999999" hidden="1" customHeight="1">
      <c r="B98" s="155"/>
      <c r="C98" s="156"/>
      <c r="D98" s="157" t="s">
        <v>709</v>
      </c>
      <c r="E98" s="158"/>
      <c r="F98" s="158"/>
      <c r="G98" s="158"/>
      <c r="H98" s="158"/>
      <c r="I98" s="158"/>
      <c r="J98" s="159">
        <f>J122</f>
        <v>0</v>
      </c>
      <c r="K98" s="156"/>
      <c r="L98" s="160"/>
    </row>
    <row r="99" spans="1:31" s="10" customFormat="1" ht="19.899999999999999" hidden="1" customHeight="1">
      <c r="B99" s="155"/>
      <c r="C99" s="156"/>
      <c r="D99" s="157" t="s">
        <v>710</v>
      </c>
      <c r="E99" s="158"/>
      <c r="F99" s="158"/>
      <c r="G99" s="158"/>
      <c r="H99" s="158"/>
      <c r="I99" s="158"/>
      <c r="J99" s="159">
        <f>J168</f>
        <v>0</v>
      </c>
      <c r="K99" s="156"/>
      <c r="L99" s="160"/>
    </row>
    <row r="100" spans="1:31" s="10" customFormat="1" ht="19.899999999999999" hidden="1" customHeight="1">
      <c r="B100" s="155"/>
      <c r="C100" s="156"/>
      <c r="D100" s="157" t="s">
        <v>711</v>
      </c>
      <c r="E100" s="158"/>
      <c r="F100" s="158"/>
      <c r="G100" s="158"/>
      <c r="H100" s="158"/>
      <c r="I100" s="158"/>
      <c r="J100" s="159">
        <f>J207</f>
        <v>0</v>
      </c>
      <c r="K100" s="156"/>
      <c r="L100" s="160"/>
    </row>
    <row r="101" spans="1:31" s="2" customFormat="1" ht="21.75" hidden="1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hidden="1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hidden="1"/>
    <row r="104" spans="1:31" hidden="1"/>
    <row r="105" spans="1:31" hidden="1"/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195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15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10" t="str">
        <f>E7</f>
        <v>JUGOSLÁVSKÁ II. OD NOVOVESKÉ PO OPAVSKOU</v>
      </c>
      <c r="F110" s="311"/>
      <c r="G110" s="311"/>
      <c r="H110" s="311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114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72" t="str">
        <f>E9</f>
        <v>ZRN2 - VEŘEJNÉ OSVĚTLENÍ R2</v>
      </c>
      <c r="F112" s="309"/>
      <c r="G112" s="309"/>
      <c r="H112" s="309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19</v>
      </c>
      <c r="D114" s="36"/>
      <c r="E114" s="36"/>
      <c r="F114" s="27" t="str">
        <f>F12</f>
        <v>TEPLICE</v>
      </c>
      <c r="G114" s="36"/>
      <c r="H114" s="36"/>
      <c r="I114" s="29" t="s">
        <v>21</v>
      </c>
      <c r="J114" s="66">
        <f>IF(J12="","",J12)</f>
        <v>44988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25.7" customHeight="1">
      <c r="A116" s="34"/>
      <c r="B116" s="35"/>
      <c r="C116" s="29" t="s">
        <v>22</v>
      </c>
      <c r="D116" s="36"/>
      <c r="E116" s="36"/>
      <c r="F116" s="27" t="str">
        <f>E15</f>
        <v>STATUTÁRNÍ MĚSTO TEPLICE</v>
      </c>
      <c r="G116" s="36"/>
      <c r="H116" s="36"/>
      <c r="I116" s="29" t="s">
        <v>28</v>
      </c>
      <c r="J116" s="32" t="str">
        <f>E21</f>
        <v>RAPID MOST SPOL. S R.O.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26</v>
      </c>
      <c r="D117" s="36"/>
      <c r="E117" s="36"/>
      <c r="F117" s="27" t="str">
        <f>IF(E18="","",E18)</f>
        <v>Vyplň údaj</v>
      </c>
      <c r="G117" s="36"/>
      <c r="H117" s="36"/>
      <c r="I117" s="29" t="s">
        <v>31</v>
      </c>
      <c r="J117" s="32" t="str">
        <f>E24</f>
        <v>PLHÁK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61"/>
      <c r="B119" s="162"/>
      <c r="C119" s="163" t="s">
        <v>196</v>
      </c>
      <c r="D119" s="164" t="s">
        <v>60</v>
      </c>
      <c r="E119" s="164" t="s">
        <v>56</v>
      </c>
      <c r="F119" s="164" t="s">
        <v>57</v>
      </c>
      <c r="G119" s="164" t="s">
        <v>197</v>
      </c>
      <c r="H119" s="164" t="s">
        <v>198</v>
      </c>
      <c r="I119" s="164" t="s">
        <v>199</v>
      </c>
      <c r="J119" s="164" t="s">
        <v>182</v>
      </c>
      <c r="K119" s="165" t="s">
        <v>200</v>
      </c>
      <c r="L119" s="166"/>
      <c r="M119" s="75" t="s">
        <v>1</v>
      </c>
      <c r="N119" s="76" t="s">
        <v>39</v>
      </c>
      <c r="O119" s="76" t="s">
        <v>201</v>
      </c>
      <c r="P119" s="76" t="s">
        <v>202</v>
      </c>
      <c r="Q119" s="76" t="s">
        <v>203</v>
      </c>
      <c r="R119" s="76" t="s">
        <v>204</v>
      </c>
      <c r="S119" s="76" t="s">
        <v>205</v>
      </c>
      <c r="T119" s="77" t="s">
        <v>206</v>
      </c>
      <c r="U119" s="161"/>
      <c r="V119" s="161"/>
      <c r="W119" s="161"/>
      <c r="X119" s="161"/>
      <c r="Y119" s="161"/>
      <c r="Z119" s="161"/>
      <c r="AA119" s="161"/>
      <c r="AB119" s="161"/>
      <c r="AC119" s="161"/>
      <c r="AD119" s="161"/>
      <c r="AE119" s="161"/>
    </row>
    <row r="120" spans="1:65" s="2" customFormat="1" ht="22.9" customHeight="1">
      <c r="A120" s="34"/>
      <c r="B120" s="35"/>
      <c r="C120" s="82" t="s">
        <v>207</v>
      </c>
      <c r="D120" s="36"/>
      <c r="E120" s="36"/>
      <c r="F120" s="36"/>
      <c r="G120" s="36"/>
      <c r="H120" s="36"/>
      <c r="I120" s="36"/>
      <c r="J120" s="167">
        <f>BK120</f>
        <v>0</v>
      </c>
      <c r="K120" s="36"/>
      <c r="L120" s="39"/>
      <c r="M120" s="78"/>
      <c r="N120" s="168"/>
      <c r="O120" s="79"/>
      <c r="P120" s="169">
        <f>P121</f>
        <v>0</v>
      </c>
      <c r="Q120" s="79"/>
      <c r="R120" s="169">
        <f>R121</f>
        <v>321.49629140000002</v>
      </c>
      <c r="S120" s="79"/>
      <c r="T120" s="170">
        <f>T121</f>
        <v>91.25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74</v>
      </c>
      <c r="AU120" s="17" t="s">
        <v>184</v>
      </c>
      <c r="BK120" s="171">
        <f>BK121</f>
        <v>0</v>
      </c>
    </row>
    <row r="121" spans="1:65" s="12" customFormat="1" ht="25.9" customHeight="1">
      <c r="B121" s="172"/>
      <c r="C121" s="173"/>
      <c r="D121" s="174" t="s">
        <v>74</v>
      </c>
      <c r="E121" s="175" t="s">
        <v>319</v>
      </c>
      <c r="F121" s="175" t="s">
        <v>712</v>
      </c>
      <c r="G121" s="173"/>
      <c r="H121" s="173"/>
      <c r="I121" s="176"/>
      <c r="J121" s="177">
        <f>BK121</f>
        <v>0</v>
      </c>
      <c r="K121" s="173"/>
      <c r="L121" s="178"/>
      <c r="M121" s="179"/>
      <c r="N121" s="180"/>
      <c r="O121" s="180"/>
      <c r="P121" s="181">
        <f>P122+P168+P207</f>
        <v>0</v>
      </c>
      <c r="Q121" s="180"/>
      <c r="R121" s="181">
        <f>R122+R168+R207</f>
        <v>321.49629140000002</v>
      </c>
      <c r="S121" s="180"/>
      <c r="T121" s="182">
        <f>T122+T168+T207</f>
        <v>91.25</v>
      </c>
      <c r="AR121" s="183" t="s">
        <v>96</v>
      </c>
      <c r="AT121" s="184" t="s">
        <v>74</v>
      </c>
      <c r="AU121" s="184" t="s">
        <v>75</v>
      </c>
      <c r="AY121" s="183" t="s">
        <v>209</v>
      </c>
      <c r="BK121" s="185">
        <f>BK122+BK168+BK207</f>
        <v>0</v>
      </c>
    </row>
    <row r="122" spans="1:65" s="12" customFormat="1" ht="22.9" customHeight="1">
      <c r="B122" s="172"/>
      <c r="C122" s="173"/>
      <c r="D122" s="174" t="s">
        <v>74</v>
      </c>
      <c r="E122" s="186" t="s">
        <v>713</v>
      </c>
      <c r="F122" s="186" t="s">
        <v>714</v>
      </c>
      <c r="G122" s="173"/>
      <c r="H122" s="173"/>
      <c r="I122" s="176"/>
      <c r="J122" s="187">
        <f>BK122</f>
        <v>0</v>
      </c>
      <c r="K122" s="173"/>
      <c r="L122" s="178"/>
      <c r="M122" s="179"/>
      <c r="N122" s="180"/>
      <c r="O122" s="180"/>
      <c r="P122" s="181">
        <f>SUM(P123:P167)</f>
        <v>0</v>
      </c>
      <c r="Q122" s="180"/>
      <c r="R122" s="181">
        <f>SUM(R123:R167)</f>
        <v>2.4548999999999999</v>
      </c>
      <c r="S122" s="180"/>
      <c r="T122" s="182">
        <f>SUM(T123:T167)</f>
        <v>0</v>
      </c>
      <c r="AR122" s="183" t="s">
        <v>96</v>
      </c>
      <c r="AT122" s="184" t="s">
        <v>74</v>
      </c>
      <c r="AU122" s="184" t="s">
        <v>83</v>
      </c>
      <c r="AY122" s="183" t="s">
        <v>209</v>
      </c>
      <c r="BK122" s="185">
        <f>SUM(BK123:BK167)</f>
        <v>0</v>
      </c>
    </row>
    <row r="123" spans="1:65" s="2" customFormat="1" ht="24.2" customHeight="1">
      <c r="A123" s="34"/>
      <c r="B123" s="35"/>
      <c r="C123" s="188" t="s">
        <v>83</v>
      </c>
      <c r="D123" s="188" t="s">
        <v>211</v>
      </c>
      <c r="E123" s="189" t="s">
        <v>715</v>
      </c>
      <c r="F123" s="190" t="s">
        <v>716</v>
      </c>
      <c r="G123" s="191" t="s">
        <v>160</v>
      </c>
      <c r="H123" s="192">
        <v>75</v>
      </c>
      <c r="I123" s="193"/>
      <c r="J123" s="194">
        <f>ROUND(I123*H123,2)</f>
        <v>0</v>
      </c>
      <c r="K123" s="190" t="s">
        <v>214</v>
      </c>
      <c r="L123" s="39"/>
      <c r="M123" s="195" t="s">
        <v>1</v>
      </c>
      <c r="N123" s="196" t="s">
        <v>40</v>
      </c>
      <c r="O123" s="71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9" t="s">
        <v>503</v>
      </c>
      <c r="AT123" s="199" t="s">
        <v>211</v>
      </c>
      <c r="AU123" s="199" t="s">
        <v>85</v>
      </c>
      <c r="AY123" s="17" t="s">
        <v>209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7" t="s">
        <v>83</v>
      </c>
      <c r="BK123" s="200">
        <f>ROUND(I123*H123,2)</f>
        <v>0</v>
      </c>
      <c r="BL123" s="17" t="s">
        <v>503</v>
      </c>
      <c r="BM123" s="199" t="s">
        <v>717</v>
      </c>
    </row>
    <row r="124" spans="1:65" s="2" customFormat="1" ht="19.5">
      <c r="A124" s="34"/>
      <c r="B124" s="35"/>
      <c r="C124" s="36"/>
      <c r="D124" s="203" t="s">
        <v>267</v>
      </c>
      <c r="E124" s="36"/>
      <c r="F124" s="213" t="s">
        <v>718</v>
      </c>
      <c r="G124" s="36"/>
      <c r="H124" s="36"/>
      <c r="I124" s="214"/>
      <c r="J124" s="36"/>
      <c r="K124" s="36"/>
      <c r="L124" s="39"/>
      <c r="M124" s="215"/>
      <c r="N124" s="216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267</v>
      </c>
      <c r="AU124" s="17" t="s">
        <v>85</v>
      </c>
    </row>
    <row r="125" spans="1:65" s="13" customFormat="1">
      <c r="B125" s="201"/>
      <c r="C125" s="202"/>
      <c r="D125" s="203" t="s">
        <v>226</v>
      </c>
      <c r="E125" s="204" t="s">
        <v>1</v>
      </c>
      <c r="F125" s="205" t="s">
        <v>690</v>
      </c>
      <c r="G125" s="202"/>
      <c r="H125" s="206">
        <v>15</v>
      </c>
      <c r="I125" s="207"/>
      <c r="J125" s="202"/>
      <c r="K125" s="202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226</v>
      </c>
      <c r="AU125" s="212" t="s">
        <v>85</v>
      </c>
      <c r="AV125" s="13" t="s">
        <v>85</v>
      </c>
      <c r="AW125" s="13" t="s">
        <v>30</v>
      </c>
      <c r="AX125" s="13" t="s">
        <v>83</v>
      </c>
      <c r="AY125" s="212" t="s">
        <v>209</v>
      </c>
    </row>
    <row r="126" spans="1:65" s="13" customFormat="1">
      <c r="B126" s="201"/>
      <c r="C126" s="202"/>
      <c r="D126" s="203" t="s">
        <v>226</v>
      </c>
      <c r="E126" s="202"/>
      <c r="F126" s="205" t="s">
        <v>719</v>
      </c>
      <c r="G126" s="202"/>
      <c r="H126" s="206">
        <v>75</v>
      </c>
      <c r="I126" s="207"/>
      <c r="J126" s="202"/>
      <c r="K126" s="202"/>
      <c r="L126" s="208"/>
      <c r="M126" s="209"/>
      <c r="N126" s="210"/>
      <c r="O126" s="210"/>
      <c r="P126" s="210"/>
      <c r="Q126" s="210"/>
      <c r="R126" s="210"/>
      <c r="S126" s="210"/>
      <c r="T126" s="211"/>
      <c r="AT126" s="212" t="s">
        <v>226</v>
      </c>
      <c r="AU126" s="212" t="s">
        <v>85</v>
      </c>
      <c r="AV126" s="13" t="s">
        <v>85</v>
      </c>
      <c r="AW126" s="13" t="s">
        <v>4</v>
      </c>
      <c r="AX126" s="13" t="s">
        <v>83</v>
      </c>
      <c r="AY126" s="212" t="s">
        <v>209</v>
      </c>
    </row>
    <row r="127" spans="1:65" s="2" customFormat="1" ht="24.2" customHeight="1">
      <c r="A127" s="34"/>
      <c r="B127" s="35"/>
      <c r="C127" s="188" t="s">
        <v>85</v>
      </c>
      <c r="D127" s="188" t="s">
        <v>211</v>
      </c>
      <c r="E127" s="189" t="s">
        <v>720</v>
      </c>
      <c r="F127" s="190" t="s">
        <v>721</v>
      </c>
      <c r="G127" s="191" t="s">
        <v>160</v>
      </c>
      <c r="H127" s="192">
        <v>164</v>
      </c>
      <c r="I127" s="193"/>
      <c r="J127" s="194">
        <f>ROUND(I127*H127,2)</f>
        <v>0</v>
      </c>
      <c r="K127" s="190" t="s">
        <v>214</v>
      </c>
      <c r="L127" s="39"/>
      <c r="M127" s="195" t="s">
        <v>1</v>
      </c>
      <c r="N127" s="196" t="s">
        <v>40</v>
      </c>
      <c r="O127" s="71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503</v>
      </c>
      <c r="AT127" s="199" t="s">
        <v>211</v>
      </c>
      <c r="AU127" s="199" t="s">
        <v>85</v>
      </c>
      <c r="AY127" s="17" t="s">
        <v>209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7" t="s">
        <v>83</v>
      </c>
      <c r="BK127" s="200">
        <f>ROUND(I127*H127,2)</f>
        <v>0</v>
      </c>
      <c r="BL127" s="17" t="s">
        <v>503</v>
      </c>
      <c r="BM127" s="199" t="s">
        <v>722</v>
      </c>
    </row>
    <row r="128" spans="1:65" s="2" customFormat="1" ht="19.5">
      <c r="A128" s="34"/>
      <c r="B128" s="35"/>
      <c r="C128" s="36"/>
      <c r="D128" s="203" t="s">
        <v>267</v>
      </c>
      <c r="E128" s="36"/>
      <c r="F128" s="213" t="s">
        <v>723</v>
      </c>
      <c r="G128" s="36"/>
      <c r="H128" s="36"/>
      <c r="I128" s="214"/>
      <c r="J128" s="36"/>
      <c r="K128" s="36"/>
      <c r="L128" s="39"/>
      <c r="M128" s="215"/>
      <c r="N128" s="216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267</v>
      </c>
      <c r="AU128" s="17" t="s">
        <v>85</v>
      </c>
    </row>
    <row r="129" spans="1:65" s="13" customFormat="1">
      <c r="B129" s="201"/>
      <c r="C129" s="202"/>
      <c r="D129" s="203" t="s">
        <v>226</v>
      </c>
      <c r="E129" s="204" t="s">
        <v>1</v>
      </c>
      <c r="F129" s="205" t="s">
        <v>692</v>
      </c>
      <c r="G129" s="202"/>
      <c r="H129" s="206">
        <v>41</v>
      </c>
      <c r="I129" s="207"/>
      <c r="J129" s="202"/>
      <c r="K129" s="202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226</v>
      </c>
      <c r="AU129" s="212" t="s">
        <v>85</v>
      </c>
      <c r="AV129" s="13" t="s">
        <v>85</v>
      </c>
      <c r="AW129" s="13" t="s">
        <v>30</v>
      </c>
      <c r="AX129" s="13" t="s">
        <v>83</v>
      </c>
      <c r="AY129" s="212" t="s">
        <v>209</v>
      </c>
    </row>
    <row r="130" spans="1:65" s="13" customFormat="1">
      <c r="B130" s="201"/>
      <c r="C130" s="202"/>
      <c r="D130" s="203" t="s">
        <v>226</v>
      </c>
      <c r="E130" s="202"/>
      <c r="F130" s="205" t="s">
        <v>724</v>
      </c>
      <c r="G130" s="202"/>
      <c r="H130" s="206">
        <v>164</v>
      </c>
      <c r="I130" s="207"/>
      <c r="J130" s="202"/>
      <c r="K130" s="202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226</v>
      </c>
      <c r="AU130" s="212" t="s">
        <v>85</v>
      </c>
      <c r="AV130" s="13" t="s">
        <v>85</v>
      </c>
      <c r="AW130" s="13" t="s">
        <v>4</v>
      </c>
      <c r="AX130" s="13" t="s">
        <v>83</v>
      </c>
      <c r="AY130" s="212" t="s">
        <v>209</v>
      </c>
    </row>
    <row r="131" spans="1:65" s="2" customFormat="1" ht="33" customHeight="1">
      <c r="A131" s="34"/>
      <c r="B131" s="35"/>
      <c r="C131" s="188" t="s">
        <v>96</v>
      </c>
      <c r="D131" s="188" t="s">
        <v>211</v>
      </c>
      <c r="E131" s="189" t="s">
        <v>725</v>
      </c>
      <c r="F131" s="190" t="s">
        <v>726</v>
      </c>
      <c r="G131" s="191" t="s">
        <v>160</v>
      </c>
      <c r="H131" s="192">
        <v>41</v>
      </c>
      <c r="I131" s="193"/>
      <c r="J131" s="194">
        <f>ROUND(I131*H131,2)</f>
        <v>0</v>
      </c>
      <c r="K131" s="190" t="s">
        <v>214</v>
      </c>
      <c r="L131" s="39"/>
      <c r="M131" s="195" t="s">
        <v>1</v>
      </c>
      <c r="N131" s="196" t="s">
        <v>40</v>
      </c>
      <c r="O131" s="71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503</v>
      </c>
      <c r="AT131" s="199" t="s">
        <v>211</v>
      </c>
      <c r="AU131" s="199" t="s">
        <v>85</v>
      </c>
      <c r="AY131" s="17" t="s">
        <v>209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7" t="s">
        <v>83</v>
      </c>
      <c r="BK131" s="200">
        <f>ROUND(I131*H131,2)</f>
        <v>0</v>
      </c>
      <c r="BL131" s="17" t="s">
        <v>503</v>
      </c>
      <c r="BM131" s="199" t="s">
        <v>727</v>
      </c>
    </row>
    <row r="132" spans="1:65" s="13" customFormat="1">
      <c r="B132" s="201"/>
      <c r="C132" s="202"/>
      <c r="D132" s="203" t="s">
        <v>226</v>
      </c>
      <c r="E132" s="204" t="s">
        <v>1</v>
      </c>
      <c r="F132" s="205" t="s">
        <v>692</v>
      </c>
      <c r="G132" s="202"/>
      <c r="H132" s="206">
        <v>41</v>
      </c>
      <c r="I132" s="207"/>
      <c r="J132" s="202"/>
      <c r="K132" s="202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226</v>
      </c>
      <c r="AU132" s="212" t="s">
        <v>85</v>
      </c>
      <c r="AV132" s="13" t="s">
        <v>85</v>
      </c>
      <c r="AW132" s="13" t="s">
        <v>30</v>
      </c>
      <c r="AX132" s="13" t="s">
        <v>83</v>
      </c>
      <c r="AY132" s="212" t="s">
        <v>209</v>
      </c>
    </row>
    <row r="133" spans="1:65" s="2" customFormat="1" ht="24.2" customHeight="1">
      <c r="A133" s="34"/>
      <c r="B133" s="35"/>
      <c r="C133" s="228" t="s">
        <v>215</v>
      </c>
      <c r="D133" s="228" t="s">
        <v>319</v>
      </c>
      <c r="E133" s="229" t="s">
        <v>728</v>
      </c>
      <c r="F133" s="230" t="s">
        <v>729</v>
      </c>
      <c r="G133" s="231" t="s">
        <v>160</v>
      </c>
      <c r="H133" s="232">
        <v>41</v>
      </c>
      <c r="I133" s="233"/>
      <c r="J133" s="234">
        <f>ROUND(I133*H133,2)</f>
        <v>0</v>
      </c>
      <c r="K133" s="230" t="s">
        <v>214</v>
      </c>
      <c r="L133" s="235"/>
      <c r="M133" s="236" t="s">
        <v>1</v>
      </c>
      <c r="N133" s="237" t="s">
        <v>40</v>
      </c>
      <c r="O133" s="71"/>
      <c r="P133" s="197">
        <f>O133*H133</f>
        <v>0</v>
      </c>
      <c r="Q133" s="197">
        <v>3.7000000000000002E-3</v>
      </c>
      <c r="R133" s="197">
        <f>Q133*H133</f>
        <v>0.1517</v>
      </c>
      <c r="S133" s="197">
        <v>0</v>
      </c>
      <c r="T133" s="19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730</v>
      </c>
      <c r="AT133" s="199" t="s">
        <v>319</v>
      </c>
      <c r="AU133" s="199" t="s">
        <v>85</v>
      </c>
      <c r="AY133" s="17" t="s">
        <v>209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7" t="s">
        <v>83</v>
      </c>
      <c r="BK133" s="200">
        <f>ROUND(I133*H133,2)</f>
        <v>0</v>
      </c>
      <c r="BL133" s="17" t="s">
        <v>730</v>
      </c>
      <c r="BM133" s="199" t="s">
        <v>731</v>
      </c>
    </row>
    <row r="134" spans="1:65" s="13" customFormat="1">
      <c r="B134" s="201"/>
      <c r="C134" s="202"/>
      <c r="D134" s="203" t="s">
        <v>226</v>
      </c>
      <c r="E134" s="204" t="s">
        <v>1</v>
      </c>
      <c r="F134" s="205" t="s">
        <v>692</v>
      </c>
      <c r="G134" s="202"/>
      <c r="H134" s="206">
        <v>41</v>
      </c>
      <c r="I134" s="207"/>
      <c r="J134" s="202"/>
      <c r="K134" s="202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226</v>
      </c>
      <c r="AU134" s="212" t="s">
        <v>85</v>
      </c>
      <c r="AV134" s="13" t="s">
        <v>85</v>
      </c>
      <c r="AW134" s="13" t="s">
        <v>30</v>
      </c>
      <c r="AX134" s="13" t="s">
        <v>83</v>
      </c>
      <c r="AY134" s="212" t="s">
        <v>209</v>
      </c>
    </row>
    <row r="135" spans="1:65" s="2" customFormat="1" ht="24.2" customHeight="1">
      <c r="A135" s="34"/>
      <c r="B135" s="35"/>
      <c r="C135" s="188" t="s">
        <v>227</v>
      </c>
      <c r="D135" s="188" t="s">
        <v>211</v>
      </c>
      <c r="E135" s="189" t="s">
        <v>732</v>
      </c>
      <c r="F135" s="190" t="s">
        <v>733</v>
      </c>
      <c r="G135" s="191" t="s">
        <v>160</v>
      </c>
      <c r="H135" s="192">
        <v>15</v>
      </c>
      <c r="I135" s="193"/>
      <c r="J135" s="194">
        <f>ROUND(I135*H135,2)</f>
        <v>0</v>
      </c>
      <c r="K135" s="190" t="s">
        <v>214</v>
      </c>
      <c r="L135" s="39"/>
      <c r="M135" s="195" t="s">
        <v>1</v>
      </c>
      <c r="N135" s="196" t="s">
        <v>40</v>
      </c>
      <c r="O135" s="71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503</v>
      </c>
      <c r="AT135" s="199" t="s">
        <v>211</v>
      </c>
      <c r="AU135" s="199" t="s">
        <v>85</v>
      </c>
      <c r="AY135" s="17" t="s">
        <v>209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7" t="s">
        <v>83</v>
      </c>
      <c r="BK135" s="200">
        <f>ROUND(I135*H135,2)</f>
        <v>0</v>
      </c>
      <c r="BL135" s="17" t="s">
        <v>503</v>
      </c>
      <c r="BM135" s="199" t="s">
        <v>734</v>
      </c>
    </row>
    <row r="136" spans="1:65" s="13" customFormat="1">
      <c r="B136" s="201"/>
      <c r="C136" s="202"/>
      <c r="D136" s="203" t="s">
        <v>226</v>
      </c>
      <c r="E136" s="204" t="s">
        <v>1</v>
      </c>
      <c r="F136" s="205" t="s">
        <v>694</v>
      </c>
      <c r="G136" s="202"/>
      <c r="H136" s="206">
        <v>15</v>
      </c>
      <c r="I136" s="207"/>
      <c r="J136" s="202"/>
      <c r="K136" s="202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226</v>
      </c>
      <c r="AU136" s="212" t="s">
        <v>85</v>
      </c>
      <c r="AV136" s="13" t="s">
        <v>85</v>
      </c>
      <c r="AW136" s="13" t="s">
        <v>30</v>
      </c>
      <c r="AX136" s="13" t="s">
        <v>83</v>
      </c>
      <c r="AY136" s="212" t="s">
        <v>209</v>
      </c>
    </row>
    <row r="137" spans="1:65" s="2" customFormat="1" ht="16.5" customHeight="1">
      <c r="A137" s="34"/>
      <c r="B137" s="35"/>
      <c r="C137" s="228" t="s">
        <v>232</v>
      </c>
      <c r="D137" s="228" t="s">
        <v>319</v>
      </c>
      <c r="E137" s="229" t="s">
        <v>735</v>
      </c>
      <c r="F137" s="230" t="s">
        <v>736</v>
      </c>
      <c r="G137" s="231" t="s">
        <v>160</v>
      </c>
      <c r="H137" s="232">
        <v>15</v>
      </c>
      <c r="I137" s="233"/>
      <c r="J137" s="234">
        <f>ROUND(I137*H137,2)</f>
        <v>0</v>
      </c>
      <c r="K137" s="230" t="s">
        <v>1</v>
      </c>
      <c r="L137" s="235"/>
      <c r="M137" s="236" t="s">
        <v>1</v>
      </c>
      <c r="N137" s="237" t="s">
        <v>40</v>
      </c>
      <c r="O137" s="71"/>
      <c r="P137" s="197">
        <f>O137*H137</f>
        <v>0</v>
      </c>
      <c r="Q137" s="197">
        <v>0.02</v>
      </c>
      <c r="R137" s="197">
        <f>Q137*H137</f>
        <v>0.3</v>
      </c>
      <c r="S137" s="197">
        <v>0</v>
      </c>
      <c r="T137" s="19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730</v>
      </c>
      <c r="AT137" s="199" t="s">
        <v>319</v>
      </c>
      <c r="AU137" s="199" t="s">
        <v>85</v>
      </c>
      <c r="AY137" s="17" t="s">
        <v>209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7" t="s">
        <v>83</v>
      </c>
      <c r="BK137" s="200">
        <f>ROUND(I137*H137,2)</f>
        <v>0</v>
      </c>
      <c r="BL137" s="17" t="s">
        <v>730</v>
      </c>
      <c r="BM137" s="199" t="s">
        <v>737</v>
      </c>
    </row>
    <row r="138" spans="1:65" s="15" customFormat="1">
      <c r="B138" s="238"/>
      <c r="C138" s="239"/>
      <c r="D138" s="203" t="s">
        <v>226</v>
      </c>
      <c r="E138" s="240" t="s">
        <v>1</v>
      </c>
      <c r="F138" s="241" t="s">
        <v>738</v>
      </c>
      <c r="G138" s="239"/>
      <c r="H138" s="240" t="s">
        <v>1</v>
      </c>
      <c r="I138" s="242"/>
      <c r="J138" s="239"/>
      <c r="K138" s="239"/>
      <c r="L138" s="243"/>
      <c r="M138" s="244"/>
      <c r="N138" s="245"/>
      <c r="O138" s="245"/>
      <c r="P138" s="245"/>
      <c r="Q138" s="245"/>
      <c r="R138" s="245"/>
      <c r="S138" s="245"/>
      <c r="T138" s="246"/>
      <c r="AT138" s="247" t="s">
        <v>226</v>
      </c>
      <c r="AU138" s="247" t="s">
        <v>85</v>
      </c>
      <c r="AV138" s="15" t="s">
        <v>83</v>
      </c>
      <c r="AW138" s="15" t="s">
        <v>30</v>
      </c>
      <c r="AX138" s="15" t="s">
        <v>75</v>
      </c>
      <c r="AY138" s="247" t="s">
        <v>209</v>
      </c>
    </row>
    <row r="139" spans="1:65" s="15" customFormat="1" ht="22.5">
      <c r="B139" s="238"/>
      <c r="C139" s="239"/>
      <c r="D139" s="203" t="s">
        <v>226</v>
      </c>
      <c r="E139" s="240" t="s">
        <v>1</v>
      </c>
      <c r="F139" s="241" t="s">
        <v>739</v>
      </c>
      <c r="G139" s="239"/>
      <c r="H139" s="240" t="s">
        <v>1</v>
      </c>
      <c r="I139" s="242"/>
      <c r="J139" s="239"/>
      <c r="K139" s="239"/>
      <c r="L139" s="243"/>
      <c r="M139" s="244"/>
      <c r="N139" s="245"/>
      <c r="O139" s="245"/>
      <c r="P139" s="245"/>
      <c r="Q139" s="245"/>
      <c r="R139" s="245"/>
      <c r="S139" s="245"/>
      <c r="T139" s="246"/>
      <c r="AT139" s="247" t="s">
        <v>226</v>
      </c>
      <c r="AU139" s="247" t="s">
        <v>85</v>
      </c>
      <c r="AV139" s="15" t="s">
        <v>83</v>
      </c>
      <c r="AW139" s="15" t="s">
        <v>30</v>
      </c>
      <c r="AX139" s="15" t="s">
        <v>75</v>
      </c>
      <c r="AY139" s="247" t="s">
        <v>209</v>
      </c>
    </row>
    <row r="140" spans="1:65" s="13" customFormat="1">
      <c r="B140" s="201"/>
      <c r="C140" s="202"/>
      <c r="D140" s="203" t="s">
        <v>226</v>
      </c>
      <c r="E140" s="204" t="s">
        <v>1</v>
      </c>
      <c r="F140" s="205" t="s">
        <v>694</v>
      </c>
      <c r="G140" s="202"/>
      <c r="H140" s="206">
        <v>15</v>
      </c>
      <c r="I140" s="207"/>
      <c r="J140" s="202"/>
      <c r="K140" s="202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226</v>
      </c>
      <c r="AU140" s="212" t="s">
        <v>85</v>
      </c>
      <c r="AV140" s="13" t="s">
        <v>85</v>
      </c>
      <c r="AW140" s="13" t="s">
        <v>30</v>
      </c>
      <c r="AX140" s="13" t="s">
        <v>83</v>
      </c>
      <c r="AY140" s="212" t="s">
        <v>209</v>
      </c>
    </row>
    <row r="141" spans="1:65" s="2" customFormat="1" ht="24.2" customHeight="1">
      <c r="A141" s="34"/>
      <c r="B141" s="35"/>
      <c r="C141" s="188" t="s">
        <v>236</v>
      </c>
      <c r="D141" s="188" t="s">
        <v>211</v>
      </c>
      <c r="E141" s="189" t="s">
        <v>954</v>
      </c>
      <c r="F141" s="266" t="s">
        <v>953</v>
      </c>
      <c r="G141" s="191" t="s">
        <v>160</v>
      </c>
      <c r="H141" s="192">
        <v>14</v>
      </c>
      <c r="I141" s="193"/>
      <c r="J141" s="194">
        <f>ROUND(I141*H141,2)</f>
        <v>0</v>
      </c>
      <c r="K141" s="190" t="s">
        <v>214</v>
      </c>
      <c r="L141" s="39"/>
      <c r="M141" s="195" t="s">
        <v>1</v>
      </c>
      <c r="N141" s="196" t="s">
        <v>40</v>
      </c>
      <c r="O141" s="71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503</v>
      </c>
      <c r="AT141" s="199" t="s">
        <v>211</v>
      </c>
      <c r="AU141" s="199" t="s">
        <v>85</v>
      </c>
      <c r="AY141" s="17" t="s">
        <v>209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7" t="s">
        <v>83</v>
      </c>
      <c r="BK141" s="200">
        <f>ROUND(I141*H141,2)</f>
        <v>0</v>
      </c>
      <c r="BL141" s="17" t="s">
        <v>503</v>
      </c>
      <c r="BM141" s="199" t="s">
        <v>740</v>
      </c>
    </row>
    <row r="142" spans="1:65" s="2" customFormat="1" ht="24.2" customHeight="1">
      <c r="A142" s="34"/>
      <c r="B142" s="35"/>
      <c r="C142" s="188" t="s">
        <v>240</v>
      </c>
      <c r="D142" s="188" t="s">
        <v>211</v>
      </c>
      <c r="E142" s="189" t="s">
        <v>741</v>
      </c>
      <c r="F142" s="190" t="s">
        <v>742</v>
      </c>
      <c r="G142" s="191" t="s">
        <v>160</v>
      </c>
      <c r="H142" s="192">
        <v>15</v>
      </c>
      <c r="I142" s="193"/>
      <c r="J142" s="194">
        <f>ROUND(I142*H142,2)</f>
        <v>0</v>
      </c>
      <c r="K142" s="190" t="s">
        <v>214</v>
      </c>
      <c r="L142" s="39"/>
      <c r="M142" s="195" t="s">
        <v>1</v>
      </c>
      <c r="N142" s="196" t="s">
        <v>40</v>
      </c>
      <c r="O142" s="71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503</v>
      </c>
      <c r="AT142" s="199" t="s">
        <v>211</v>
      </c>
      <c r="AU142" s="199" t="s">
        <v>85</v>
      </c>
      <c r="AY142" s="17" t="s">
        <v>209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7" t="s">
        <v>83</v>
      </c>
      <c r="BK142" s="200">
        <f>ROUND(I142*H142,2)</f>
        <v>0</v>
      </c>
      <c r="BL142" s="17" t="s">
        <v>503</v>
      </c>
      <c r="BM142" s="199" t="s">
        <v>743</v>
      </c>
    </row>
    <row r="143" spans="1:65" s="13" customFormat="1">
      <c r="B143" s="201"/>
      <c r="C143" s="202"/>
      <c r="D143" s="203" t="s">
        <v>226</v>
      </c>
      <c r="E143" s="204" t="s">
        <v>1</v>
      </c>
      <c r="F143" s="205" t="s">
        <v>690</v>
      </c>
      <c r="G143" s="202"/>
      <c r="H143" s="206">
        <v>15</v>
      </c>
      <c r="I143" s="207"/>
      <c r="J143" s="202"/>
      <c r="K143" s="202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226</v>
      </c>
      <c r="AU143" s="212" t="s">
        <v>85</v>
      </c>
      <c r="AV143" s="13" t="s">
        <v>85</v>
      </c>
      <c r="AW143" s="13" t="s">
        <v>30</v>
      </c>
      <c r="AX143" s="13" t="s">
        <v>83</v>
      </c>
      <c r="AY143" s="212" t="s">
        <v>209</v>
      </c>
    </row>
    <row r="144" spans="1:65" s="2" customFormat="1" ht="16.5" customHeight="1">
      <c r="A144" s="34"/>
      <c r="B144" s="35"/>
      <c r="C144" s="228" t="s">
        <v>244</v>
      </c>
      <c r="D144" s="228" t="s">
        <v>319</v>
      </c>
      <c r="E144" s="229" t="s">
        <v>744</v>
      </c>
      <c r="F144" s="230" t="s">
        <v>745</v>
      </c>
      <c r="G144" s="231" t="s">
        <v>160</v>
      </c>
      <c r="H144" s="232">
        <v>15</v>
      </c>
      <c r="I144" s="233"/>
      <c r="J144" s="234">
        <f>ROUND(I144*H144,2)</f>
        <v>0</v>
      </c>
      <c r="K144" s="230" t="s">
        <v>1</v>
      </c>
      <c r="L144" s="235"/>
      <c r="M144" s="236" t="s">
        <v>1</v>
      </c>
      <c r="N144" s="237" t="s">
        <v>40</v>
      </c>
      <c r="O144" s="71"/>
      <c r="P144" s="197">
        <f>O144*H144</f>
        <v>0</v>
      </c>
      <c r="Q144" s="197">
        <v>0.06</v>
      </c>
      <c r="R144" s="197">
        <f>Q144*H144</f>
        <v>0.89999999999999991</v>
      </c>
      <c r="S144" s="197">
        <v>0</v>
      </c>
      <c r="T144" s="19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730</v>
      </c>
      <c r="AT144" s="199" t="s">
        <v>319</v>
      </c>
      <c r="AU144" s="199" t="s">
        <v>85</v>
      </c>
      <c r="AY144" s="17" t="s">
        <v>209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7" t="s">
        <v>83</v>
      </c>
      <c r="BK144" s="200">
        <f>ROUND(I144*H144,2)</f>
        <v>0</v>
      </c>
      <c r="BL144" s="17" t="s">
        <v>730</v>
      </c>
      <c r="BM144" s="199" t="s">
        <v>746</v>
      </c>
    </row>
    <row r="145" spans="1:65" s="15" customFormat="1">
      <c r="B145" s="238"/>
      <c r="C145" s="239"/>
      <c r="D145" s="203" t="s">
        <v>226</v>
      </c>
      <c r="E145" s="240" t="s">
        <v>1</v>
      </c>
      <c r="F145" s="241" t="s">
        <v>747</v>
      </c>
      <c r="G145" s="239"/>
      <c r="H145" s="240" t="s">
        <v>1</v>
      </c>
      <c r="I145" s="242"/>
      <c r="J145" s="239"/>
      <c r="K145" s="239"/>
      <c r="L145" s="243"/>
      <c r="M145" s="244"/>
      <c r="N145" s="245"/>
      <c r="O145" s="245"/>
      <c r="P145" s="245"/>
      <c r="Q145" s="245"/>
      <c r="R145" s="245"/>
      <c r="S145" s="245"/>
      <c r="T145" s="246"/>
      <c r="AT145" s="247" t="s">
        <v>226</v>
      </c>
      <c r="AU145" s="247" t="s">
        <v>85</v>
      </c>
      <c r="AV145" s="15" t="s">
        <v>83</v>
      </c>
      <c r="AW145" s="15" t="s">
        <v>30</v>
      </c>
      <c r="AX145" s="15" t="s">
        <v>75</v>
      </c>
      <c r="AY145" s="247" t="s">
        <v>209</v>
      </c>
    </row>
    <row r="146" spans="1:65" s="13" customFormat="1">
      <c r="B146" s="201"/>
      <c r="C146" s="202"/>
      <c r="D146" s="203" t="s">
        <v>226</v>
      </c>
      <c r="E146" s="204" t="s">
        <v>1</v>
      </c>
      <c r="F146" s="205" t="s">
        <v>690</v>
      </c>
      <c r="G146" s="202"/>
      <c r="H146" s="206">
        <v>15</v>
      </c>
      <c r="I146" s="207"/>
      <c r="J146" s="202"/>
      <c r="K146" s="202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226</v>
      </c>
      <c r="AU146" s="212" t="s">
        <v>85</v>
      </c>
      <c r="AV146" s="13" t="s">
        <v>85</v>
      </c>
      <c r="AW146" s="13" t="s">
        <v>30</v>
      </c>
      <c r="AX146" s="13" t="s">
        <v>83</v>
      </c>
      <c r="AY146" s="212" t="s">
        <v>209</v>
      </c>
    </row>
    <row r="147" spans="1:65" s="2" customFormat="1" ht="24.2" customHeight="1">
      <c r="A147" s="34"/>
      <c r="B147" s="35"/>
      <c r="C147" s="188" t="s">
        <v>248</v>
      </c>
      <c r="D147" s="188" t="s">
        <v>211</v>
      </c>
      <c r="E147" s="189" t="s">
        <v>955</v>
      </c>
      <c r="F147" s="266" t="s">
        <v>956</v>
      </c>
      <c r="G147" s="191" t="s">
        <v>160</v>
      </c>
      <c r="H147" s="192">
        <v>14</v>
      </c>
      <c r="I147" s="193"/>
      <c r="J147" s="194">
        <f>ROUND(I147*H147,2)</f>
        <v>0</v>
      </c>
      <c r="K147" s="190" t="s">
        <v>214</v>
      </c>
      <c r="L147" s="39"/>
      <c r="M147" s="195" t="s">
        <v>1</v>
      </c>
      <c r="N147" s="196" t="s">
        <v>40</v>
      </c>
      <c r="O147" s="71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503</v>
      </c>
      <c r="AT147" s="199" t="s">
        <v>211</v>
      </c>
      <c r="AU147" s="199" t="s">
        <v>85</v>
      </c>
      <c r="AY147" s="17" t="s">
        <v>209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7" t="s">
        <v>83</v>
      </c>
      <c r="BK147" s="200">
        <f>ROUND(I147*H147,2)</f>
        <v>0</v>
      </c>
      <c r="BL147" s="17" t="s">
        <v>503</v>
      </c>
      <c r="BM147" s="199" t="s">
        <v>748</v>
      </c>
    </row>
    <row r="148" spans="1:65" s="2" customFormat="1" ht="16.5" customHeight="1">
      <c r="A148" s="34"/>
      <c r="B148" s="35"/>
      <c r="C148" s="188" t="s">
        <v>125</v>
      </c>
      <c r="D148" s="188" t="s">
        <v>211</v>
      </c>
      <c r="E148" s="189" t="s">
        <v>749</v>
      </c>
      <c r="F148" s="190" t="s">
        <v>750</v>
      </c>
      <c r="G148" s="191" t="s">
        <v>160</v>
      </c>
      <c r="H148" s="192">
        <v>15</v>
      </c>
      <c r="I148" s="193"/>
      <c r="J148" s="194">
        <f>ROUND(I148*H148,2)</f>
        <v>0</v>
      </c>
      <c r="K148" s="190" t="s">
        <v>214</v>
      </c>
      <c r="L148" s="39"/>
      <c r="M148" s="195" t="s">
        <v>1</v>
      </c>
      <c r="N148" s="196" t="s">
        <v>40</v>
      </c>
      <c r="O148" s="71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503</v>
      </c>
      <c r="AT148" s="199" t="s">
        <v>211</v>
      </c>
      <c r="AU148" s="199" t="s">
        <v>85</v>
      </c>
      <c r="AY148" s="17" t="s">
        <v>209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83</v>
      </c>
      <c r="BK148" s="200">
        <f>ROUND(I148*H148,2)</f>
        <v>0</v>
      </c>
      <c r="BL148" s="17" t="s">
        <v>503</v>
      </c>
      <c r="BM148" s="199" t="s">
        <v>751</v>
      </c>
    </row>
    <row r="149" spans="1:65" s="13" customFormat="1">
      <c r="B149" s="201"/>
      <c r="C149" s="202"/>
      <c r="D149" s="203" t="s">
        <v>226</v>
      </c>
      <c r="E149" s="204" t="s">
        <v>1</v>
      </c>
      <c r="F149" s="205">
        <v>15</v>
      </c>
      <c r="G149" s="202"/>
      <c r="H149" s="206">
        <v>15</v>
      </c>
      <c r="I149" s="207"/>
      <c r="J149" s="202"/>
      <c r="K149" s="202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226</v>
      </c>
      <c r="AU149" s="212" t="s">
        <v>85</v>
      </c>
      <c r="AV149" s="13" t="s">
        <v>85</v>
      </c>
      <c r="AW149" s="13" t="s">
        <v>30</v>
      </c>
      <c r="AX149" s="13" t="s">
        <v>83</v>
      </c>
      <c r="AY149" s="212" t="s">
        <v>209</v>
      </c>
    </row>
    <row r="150" spans="1:65" s="2" customFormat="1" ht="16.5" customHeight="1">
      <c r="A150" s="34"/>
      <c r="B150" s="35"/>
      <c r="C150" s="228" t="s">
        <v>255</v>
      </c>
      <c r="D150" s="228" t="s">
        <v>319</v>
      </c>
      <c r="E150" s="229" t="s">
        <v>752</v>
      </c>
      <c r="F150" s="230" t="s">
        <v>753</v>
      </c>
      <c r="G150" s="231" t="s">
        <v>160</v>
      </c>
      <c r="H150" s="232">
        <v>15</v>
      </c>
      <c r="I150" s="233"/>
      <c r="J150" s="234">
        <f>ROUND(I150*H150,2)</f>
        <v>0</v>
      </c>
      <c r="K150" s="230" t="s">
        <v>1</v>
      </c>
      <c r="L150" s="235"/>
      <c r="M150" s="236" t="s">
        <v>1</v>
      </c>
      <c r="N150" s="237" t="s">
        <v>40</v>
      </c>
      <c r="O150" s="71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730</v>
      </c>
      <c r="AT150" s="199" t="s">
        <v>319</v>
      </c>
      <c r="AU150" s="199" t="s">
        <v>85</v>
      </c>
      <c r="AY150" s="17" t="s">
        <v>209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7" t="s">
        <v>83</v>
      </c>
      <c r="BK150" s="200">
        <f>ROUND(I150*H150,2)</f>
        <v>0</v>
      </c>
      <c r="BL150" s="17" t="s">
        <v>730</v>
      </c>
      <c r="BM150" s="199" t="s">
        <v>754</v>
      </c>
    </row>
    <row r="151" spans="1:65" s="2" customFormat="1" ht="19.5">
      <c r="A151" s="34"/>
      <c r="B151" s="35"/>
      <c r="C151" s="36"/>
      <c r="D151" s="203" t="s">
        <v>267</v>
      </c>
      <c r="E151" s="36"/>
      <c r="F151" s="213" t="s">
        <v>755</v>
      </c>
      <c r="G151" s="36"/>
      <c r="H151" s="36"/>
      <c r="I151" s="214"/>
      <c r="J151" s="36"/>
      <c r="K151" s="36"/>
      <c r="L151" s="39"/>
      <c r="M151" s="215"/>
      <c r="N151" s="216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267</v>
      </c>
      <c r="AU151" s="17" t="s">
        <v>85</v>
      </c>
    </row>
    <row r="152" spans="1:65" s="15" customFormat="1">
      <c r="B152" s="238"/>
      <c r="C152" s="239"/>
      <c r="D152" s="203" t="s">
        <v>226</v>
      </c>
      <c r="E152" s="240" t="s">
        <v>1</v>
      </c>
      <c r="F152" s="241" t="s">
        <v>756</v>
      </c>
      <c r="G152" s="239"/>
      <c r="H152" s="240" t="s">
        <v>1</v>
      </c>
      <c r="I152" s="242"/>
      <c r="J152" s="239"/>
      <c r="K152" s="239"/>
      <c r="L152" s="243"/>
      <c r="M152" s="244"/>
      <c r="N152" s="245"/>
      <c r="O152" s="245"/>
      <c r="P152" s="245"/>
      <c r="Q152" s="245"/>
      <c r="R152" s="245"/>
      <c r="S152" s="245"/>
      <c r="T152" s="246"/>
      <c r="AT152" s="247" t="s">
        <v>226</v>
      </c>
      <c r="AU152" s="247" t="s">
        <v>85</v>
      </c>
      <c r="AV152" s="15" t="s">
        <v>83</v>
      </c>
      <c r="AW152" s="15" t="s">
        <v>30</v>
      </c>
      <c r="AX152" s="15" t="s">
        <v>75</v>
      </c>
      <c r="AY152" s="247" t="s">
        <v>209</v>
      </c>
    </row>
    <row r="153" spans="1:65" s="13" customFormat="1">
      <c r="B153" s="201"/>
      <c r="C153" s="202"/>
      <c r="D153" s="203" t="s">
        <v>226</v>
      </c>
      <c r="E153" s="204" t="s">
        <v>1</v>
      </c>
      <c r="F153" s="205">
        <v>15</v>
      </c>
      <c r="G153" s="202"/>
      <c r="H153" s="206">
        <v>15</v>
      </c>
      <c r="I153" s="207"/>
      <c r="J153" s="202"/>
      <c r="K153" s="202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226</v>
      </c>
      <c r="AU153" s="212" t="s">
        <v>85</v>
      </c>
      <c r="AV153" s="13" t="s">
        <v>85</v>
      </c>
      <c r="AW153" s="13" t="s">
        <v>30</v>
      </c>
      <c r="AX153" s="13" t="s">
        <v>83</v>
      </c>
      <c r="AY153" s="212" t="s">
        <v>209</v>
      </c>
    </row>
    <row r="154" spans="1:65" s="2" customFormat="1" ht="33" customHeight="1">
      <c r="A154" s="34"/>
      <c r="B154" s="35"/>
      <c r="C154" s="188" t="s">
        <v>259</v>
      </c>
      <c r="D154" s="188" t="s">
        <v>211</v>
      </c>
      <c r="E154" s="189" t="s">
        <v>757</v>
      </c>
      <c r="F154" s="190" t="s">
        <v>758</v>
      </c>
      <c r="G154" s="191" t="s">
        <v>106</v>
      </c>
      <c r="H154" s="192">
        <v>710</v>
      </c>
      <c r="I154" s="193"/>
      <c r="J154" s="194">
        <f>ROUND(I154*H154,2)</f>
        <v>0</v>
      </c>
      <c r="K154" s="190" t="s">
        <v>214</v>
      </c>
      <c r="L154" s="39"/>
      <c r="M154" s="195" t="s">
        <v>1</v>
      </c>
      <c r="N154" s="196" t="s">
        <v>40</v>
      </c>
      <c r="O154" s="71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503</v>
      </c>
      <c r="AT154" s="199" t="s">
        <v>211</v>
      </c>
      <c r="AU154" s="199" t="s">
        <v>85</v>
      </c>
      <c r="AY154" s="17" t="s">
        <v>209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7" t="s">
        <v>83</v>
      </c>
      <c r="BK154" s="200">
        <f>ROUND(I154*H154,2)</f>
        <v>0</v>
      </c>
      <c r="BL154" s="17" t="s">
        <v>503</v>
      </c>
      <c r="BM154" s="199" t="s">
        <v>759</v>
      </c>
    </row>
    <row r="155" spans="1:65" s="13" customFormat="1">
      <c r="B155" s="201"/>
      <c r="C155" s="202"/>
      <c r="D155" s="203" t="s">
        <v>226</v>
      </c>
      <c r="E155" s="204" t="s">
        <v>1</v>
      </c>
      <c r="F155" s="205" t="s">
        <v>687</v>
      </c>
      <c r="G155" s="202"/>
      <c r="H155" s="206">
        <v>710</v>
      </c>
      <c r="I155" s="207"/>
      <c r="J155" s="202"/>
      <c r="K155" s="202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226</v>
      </c>
      <c r="AU155" s="212" t="s">
        <v>85</v>
      </c>
      <c r="AV155" s="13" t="s">
        <v>85</v>
      </c>
      <c r="AW155" s="13" t="s">
        <v>30</v>
      </c>
      <c r="AX155" s="13" t="s">
        <v>83</v>
      </c>
      <c r="AY155" s="212" t="s">
        <v>209</v>
      </c>
    </row>
    <row r="156" spans="1:65" s="2" customFormat="1" ht="16.5" customHeight="1">
      <c r="A156" s="34"/>
      <c r="B156" s="35"/>
      <c r="C156" s="228" t="s">
        <v>263</v>
      </c>
      <c r="D156" s="228" t="s">
        <v>319</v>
      </c>
      <c r="E156" s="229" t="s">
        <v>760</v>
      </c>
      <c r="F156" s="230" t="s">
        <v>761</v>
      </c>
      <c r="G156" s="231" t="s">
        <v>333</v>
      </c>
      <c r="H156" s="232">
        <v>440.2</v>
      </c>
      <c r="I156" s="233"/>
      <c r="J156" s="234">
        <f>ROUND(I156*H156,2)</f>
        <v>0</v>
      </c>
      <c r="K156" s="230" t="s">
        <v>214</v>
      </c>
      <c r="L156" s="235"/>
      <c r="M156" s="236" t="s">
        <v>1</v>
      </c>
      <c r="N156" s="237" t="s">
        <v>40</v>
      </c>
      <c r="O156" s="71"/>
      <c r="P156" s="197">
        <f>O156*H156</f>
        <v>0</v>
      </c>
      <c r="Q156" s="197">
        <v>1E-3</v>
      </c>
      <c r="R156" s="197">
        <f>Q156*H156</f>
        <v>0.44019999999999998</v>
      </c>
      <c r="S156" s="197">
        <v>0</v>
      </c>
      <c r="T156" s="19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240</v>
      </c>
      <c r="AT156" s="199" t="s">
        <v>319</v>
      </c>
      <c r="AU156" s="199" t="s">
        <v>85</v>
      </c>
      <c r="AY156" s="17" t="s">
        <v>209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7" t="s">
        <v>83</v>
      </c>
      <c r="BK156" s="200">
        <f>ROUND(I156*H156,2)</f>
        <v>0</v>
      </c>
      <c r="BL156" s="17" t="s">
        <v>215</v>
      </c>
      <c r="BM156" s="199" t="s">
        <v>762</v>
      </c>
    </row>
    <row r="157" spans="1:65" s="2" customFormat="1" ht="19.5">
      <c r="A157" s="34"/>
      <c r="B157" s="35"/>
      <c r="C157" s="36"/>
      <c r="D157" s="203" t="s">
        <v>267</v>
      </c>
      <c r="E157" s="36"/>
      <c r="F157" s="213" t="s">
        <v>763</v>
      </c>
      <c r="G157" s="36"/>
      <c r="H157" s="36"/>
      <c r="I157" s="214"/>
      <c r="J157" s="36"/>
      <c r="K157" s="36"/>
      <c r="L157" s="39"/>
      <c r="M157" s="215"/>
      <c r="N157" s="216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267</v>
      </c>
      <c r="AU157" s="17" t="s">
        <v>85</v>
      </c>
    </row>
    <row r="158" spans="1:65" s="13" customFormat="1">
      <c r="B158" s="201"/>
      <c r="C158" s="202"/>
      <c r="D158" s="203" t="s">
        <v>226</v>
      </c>
      <c r="E158" s="202"/>
      <c r="F158" s="205" t="s">
        <v>764</v>
      </c>
      <c r="G158" s="202"/>
      <c r="H158" s="206">
        <v>440.2</v>
      </c>
      <c r="I158" s="207"/>
      <c r="J158" s="202"/>
      <c r="K158" s="202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226</v>
      </c>
      <c r="AU158" s="212" t="s">
        <v>85</v>
      </c>
      <c r="AV158" s="13" t="s">
        <v>85</v>
      </c>
      <c r="AW158" s="13" t="s">
        <v>4</v>
      </c>
      <c r="AX158" s="13" t="s">
        <v>83</v>
      </c>
      <c r="AY158" s="212" t="s">
        <v>209</v>
      </c>
    </row>
    <row r="159" spans="1:65" s="2" customFormat="1" ht="24.2" customHeight="1">
      <c r="A159" s="34"/>
      <c r="B159" s="35"/>
      <c r="C159" s="188" t="s">
        <v>8</v>
      </c>
      <c r="D159" s="188" t="s">
        <v>211</v>
      </c>
      <c r="E159" s="189" t="s">
        <v>765</v>
      </c>
      <c r="F159" s="190" t="s">
        <v>766</v>
      </c>
      <c r="G159" s="191" t="s">
        <v>106</v>
      </c>
      <c r="H159" s="192">
        <v>710</v>
      </c>
      <c r="I159" s="193"/>
      <c r="J159" s="194">
        <f>ROUND(I159*H159,2)</f>
        <v>0</v>
      </c>
      <c r="K159" s="190" t="s">
        <v>214</v>
      </c>
      <c r="L159" s="39"/>
      <c r="M159" s="195" t="s">
        <v>1</v>
      </c>
      <c r="N159" s="196" t="s">
        <v>40</v>
      </c>
      <c r="O159" s="71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503</v>
      </c>
      <c r="AT159" s="199" t="s">
        <v>211</v>
      </c>
      <c r="AU159" s="199" t="s">
        <v>85</v>
      </c>
      <c r="AY159" s="17" t="s">
        <v>209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7" t="s">
        <v>83</v>
      </c>
      <c r="BK159" s="200">
        <f>ROUND(I159*H159,2)</f>
        <v>0</v>
      </c>
      <c r="BL159" s="17" t="s">
        <v>503</v>
      </c>
      <c r="BM159" s="199" t="s">
        <v>767</v>
      </c>
    </row>
    <row r="160" spans="1:65" s="13" customFormat="1">
      <c r="B160" s="201"/>
      <c r="C160" s="202"/>
      <c r="D160" s="203" t="s">
        <v>226</v>
      </c>
      <c r="E160" s="204" t="s">
        <v>1</v>
      </c>
      <c r="F160" s="205" t="s">
        <v>687</v>
      </c>
      <c r="G160" s="202"/>
      <c r="H160" s="206">
        <v>710</v>
      </c>
      <c r="I160" s="207"/>
      <c r="J160" s="202"/>
      <c r="K160" s="202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226</v>
      </c>
      <c r="AU160" s="212" t="s">
        <v>85</v>
      </c>
      <c r="AV160" s="13" t="s">
        <v>85</v>
      </c>
      <c r="AW160" s="13" t="s">
        <v>30</v>
      </c>
      <c r="AX160" s="13" t="s">
        <v>83</v>
      </c>
      <c r="AY160" s="212" t="s">
        <v>209</v>
      </c>
    </row>
    <row r="161" spans="1:65" s="2" customFormat="1" ht="16.5" customHeight="1">
      <c r="A161" s="34"/>
      <c r="B161" s="35"/>
      <c r="C161" s="228" t="s">
        <v>163</v>
      </c>
      <c r="D161" s="228" t="s">
        <v>319</v>
      </c>
      <c r="E161" s="229" t="s">
        <v>768</v>
      </c>
      <c r="F161" s="230" t="s">
        <v>769</v>
      </c>
      <c r="G161" s="231" t="s">
        <v>106</v>
      </c>
      <c r="H161" s="232">
        <v>710</v>
      </c>
      <c r="I161" s="233"/>
      <c r="J161" s="234">
        <f>ROUND(I161*H161,2)</f>
        <v>0</v>
      </c>
      <c r="K161" s="230" t="s">
        <v>214</v>
      </c>
      <c r="L161" s="235"/>
      <c r="M161" s="236" t="s">
        <v>1</v>
      </c>
      <c r="N161" s="237" t="s">
        <v>40</v>
      </c>
      <c r="O161" s="71"/>
      <c r="P161" s="197">
        <f>O161*H161</f>
        <v>0</v>
      </c>
      <c r="Q161" s="197">
        <v>8.9999999999999998E-4</v>
      </c>
      <c r="R161" s="197">
        <f>Q161*H161</f>
        <v>0.63900000000000001</v>
      </c>
      <c r="S161" s="197">
        <v>0</v>
      </c>
      <c r="T161" s="19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730</v>
      </c>
      <c r="AT161" s="199" t="s">
        <v>319</v>
      </c>
      <c r="AU161" s="199" t="s">
        <v>85</v>
      </c>
      <c r="AY161" s="17" t="s">
        <v>209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7" t="s">
        <v>83</v>
      </c>
      <c r="BK161" s="200">
        <f>ROUND(I161*H161,2)</f>
        <v>0</v>
      </c>
      <c r="BL161" s="17" t="s">
        <v>730</v>
      </c>
      <c r="BM161" s="199" t="s">
        <v>770</v>
      </c>
    </row>
    <row r="162" spans="1:65" s="2" customFormat="1" ht="24.2" customHeight="1">
      <c r="A162" s="34"/>
      <c r="B162" s="35"/>
      <c r="C162" s="188" t="s">
        <v>276</v>
      </c>
      <c r="D162" s="188" t="s">
        <v>211</v>
      </c>
      <c r="E162" s="189" t="s">
        <v>771</v>
      </c>
      <c r="F162" s="190" t="s">
        <v>772</v>
      </c>
      <c r="G162" s="191" t="s">
        <v>106</v>
      </c>
      <c r="H162" s="192">
        <v>150</v>
      </c>
      <c r="I162" s="193"/>
      <c r="J162" s="194">
        <f>ROUND(I162*H162,2)</f>
        <v>0</v>
      </c>
      <c r="K162" s="190" t="s">
        <v>214</v>
      </c>
      <c r="L162" s="39"/>
      <c r="M162" s="195" t="s">
        <v>1</v>
      </c>
      <c r="N162" s="196" t="s">
        <v>40</v>
      </c>
      <c r="O162" s="71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9" t="s">
        <v>503</v>
      </c>
      <c r="AT162" s="199" t="s">
        <v>211</v>
      </c>
      <c r="AU162" s="199" t="s">
        <v>85</v>
      </c>
      <c r="AY162" s="17" t="s">
        <v>209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7" t="s">
        <v>83</v>
      </c>
      <c r="BK162" s="200">
        <f>ROUND(I162*H162,2)</f>
        <v>0</v>
      </c>
      <c r="BL162" s="17" t="s">
        <v>503</v>
      </c>
      <c r="BM162" s="199" t="s">
        <v>773</v>
      </c>
    </row>
    <row r="163" spans="1:65" s="13" customFormat="1">
      <c r="B163" s="201"/>
      <c r="C163" s="202"/>
      <c r="D163" s="203" t="s">
        <v>226</v>
      </c>
      <c r="E163" s="204" t="s">
        <v>1</v>
      </c>
      <c r="F163" s="205" t="s">
        <v>696</v>
      </c>
      <c r="G163" s="202"/>
      <c r="H163" s="206">
        <v>150</v>
      </c>
      <c r="I163" s="207"/>
      <c r="J163" s="202"/>
      <c r="K163" s="202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226</v>
      </c>
      <c r="AU163" s="212" t="s">
        <v>85</v>
      </c>
      <c r="AV163" s="13" t="s">
        <v>85</v>
      </c>
      <c r="AW163" s="13" t="s">
        <v>30</v>
      </c>
      <c r="AX163" s="13" t="s">
        <v>83</v>
      </c>
      <c r="AY163" s="212" t="s">
        <v>209</v>
      </c>
    </row>
    <row r="164" spans="1:65" s="2" customFormat="1" ht="16.5" customHeight="1">
      <c r="A164" s="34"/>
      <c r="B164" s="35"/>
      <c r="C164" s="228" t="s">
        <v>281</v>
      </c>
      <c r="D164" s="228" t="s">
        <v>319</v>
      </c>
      <c r="E164" s="229" t="s">
        <v>774</v>
      </c>
      <c r="F164" s="230" t="s">
        <v>775</v>
      </c>
      <c r="G164" s="231" t="s">
        <v>106</v>
      </c>
      <c r="H164" s="232">
        <v>150</v>
      </c>
      <c r="I164" s="233"/>
      <c r="J164" s="234">
        <f>ROUND(I164*H164,2)</f>
        <v>0</v>
      </c>
      <c r="K164" s="230" t="s">
        <v>214</v>
      </c>
      <c r="L164" s="235"/>
      <c r="M164" s="236" t="s">
        <v>1</v>
      </c>
      <c r="N164" s="237" t="s">
        <v>40</v>
      </c>
      <c r="O164" s="71"/>
      <c r="P164" s="197">
        <f>O164*H164</f>
        <v>0</v>
      </c>
      <c r="Q164" s="197">
        <v>1.6000000000000001E-4</v>
      </c>
      <c r="R164" s="197">
        <f>Q164*H164</f>
        <v>2.4E-2</v>
      </c>
      <c r="S164" s="197">
        <v>0</v>
      </c>
      <c r="T164" s="19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9" t="s">
        <v>730</v>
      </c>
      <c r="AT164" s="199" t="s">
        <v>319</v>
      </c>
      <c r="AU164" s="199" t="s">
        <v>85</v>
      </c>
      <c r="AY164" s="17" t="s">
        <v>209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7" t="s">
        <v>83</v>
      </c>
      <c r="BK164" s="200">
        <f>ROUND(I164*H164,2)</f>
        <v>0</v>
      </c>
      <c r="BL164" s="17" t="s">
        <v>730</v>
      </c>
      <c r="BM164" s="199" t="s">
        <v>776</v>
      </c>
    </row>
    <row r="165" spans="1:65" s="2" customFormat="1" ht="16.5" customHeight="1">
      <c r="A165" s="34"/>
      <c r="B165" s="35"/>
      <c r="C165" s="188" t="s">
        <v>285</v>
      </c>
      <c r="D165" s="188" t="s">
        <v>211</v>
      </c>
      <c r="E165" s="189" t="s">
        <v>777</v>
      </c>
      <c r="F165" s="190" t="s">
        <v>778</v>
      </c>
      <c r="G165" s="191" t="s">
        <v>779</v>
      </c>
      <c r="H165" s="251"/>
      <c r="I165" s="193"/>
      <c r="J165" s="194">
        <f>ROUND(I165*H165,2)</f>
        <v>0</v>
      </c>
      <c r="K165" s="190" t="s">
        <v>1</v>
      </c>
      <c r="L165" s="39"/>
      <c r="M165" s="195" t="s">
        <v>1</v>
      </c>
      <c r="N165" s="196" t="s">
        <v>40</v>
      </c>
      <c r="O165" s="71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9" t="s">
        <v>730</v>
      </c>
      <c r="AT165" s="199" t="s">
        <v>211</v>
      </c>
      <c r="AU165" s="199" t="s">
        <v>85</v>
      </c>
      <c r="AY165" s="17" t="s">
        <v>209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7" t="s">
        <v>83</v>
      </c>
      <c r="BK165" s="200">
        <f>ROUND(I165*H165,2)</f>
        <v>0</v>
      </c>
      <c r="BL165" s="17" t="s">
        <v>730</v>
      </c>
      <c r="BM165" s="199" t="s">
        <v>780</v>
      </c>
    </row>
    <row r="166" spans="1:65" s="2" customFormat="1" ht="16.5" customHeight="1">
      <c r="A166" s="34"/>
      <c r="B166" s="35"/>
      <c r="C166" s="188" t="s">
        <v>289</v>
      </c>
      <c r="D166" s="188" t="s">
        <v>211</v>
      </c>
      <c r="E166" s="189" t="s">
        <v>781</v>
      </c>
      <c r="F166" s="190" t="s">
        <v>782</v>
      </c>
      <c r="G166" s="191" t="s">
        <v>779</v>
      </c>
      <c r="H166" s="251"/>
      <c r="I166" s="193"/>
      <c r="J166" s="194">
        <f>ROUND(I166*H166,2)</f>
        <v>0</v>
      </c>
      <c r="K166" s="190" t="s">
        <v>1</v>
      </c>
      <c r="L166" s="39"/>
      <c r="M166" s="195" t="s">
        <v>1</v>
      </c>
      <c r="N166" s="196" t="s">
        <v>40</v>
      </c>
      <c r="O166" s="71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503</v>
      </c>
      <c r="AT166" s="199" t="s">
        <v>211</v>
      </c>
      <c r="AU166" s="199" t="s">
        <v>85</v>
      </c>
      <c r="AY166" s="17" t="s">
        <v>209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7" t="s">
        <v>83</v>
      </c>
      <c r="BK166" s="200">
        <f>ROUND(I166*H166,2)</f>
        <v>0</v>
      </c>
      <c r="BL166" s="17" t="s">
        <v>503</v>
      </c>
      <c r="BM166" s="199" t="s">
        <v>783</v>
      </c>
    </row>
    <row r="167" spans="1:65" s="2" customFormat="1" ht="16.5" customHeight="1">
      <c r="A167" s="34"/>
      <c r="B167" s="35"/>
      <c r="C167" s="188" t="s">
        <v>7</v>
      </c>
      <c r="D167" s="188" t="s">
        <v>211</v>
      </c>
      <c r="E167" s="189" t="s">
        <v>784</v>
      </c>
      <c r="F167" s="190" t="s">
        <v>785</v>
      </c>
      <c r="G167" s="191" t="s">
        <v>779</v>
      </c>
      <c r="H167" s="251"/>
      <c r="I167" s="193"/>
      <c r="J167" s="194">
        <f>ROUND(I167*H167,2)</f>
        <v>0</v>
      </c>
      <c r="K167" s="190" t="s">
        <v>1</v>
      </c>
      <c r="L167" s="39"/>
      <c r="M167" s="195" t="s">
        <v>1</v>
      </c>
      <c r="N167" s="196" t="s">
        <v>40</v>
      </c>
      <c r="O167" s="71"/>
      <c r="P167" s="197">
        <f>O167*H167</f>
        <v>0</v>
      </c>
      <c r="Q167" s="197">
        <v>0</v>
      </c>
      <c r="R167" s="197">
        <f>Q167*H167</f>
        <v>0</v>
      </c>
      <c r="S167" s="197">
        <v>0</v>
      </c>
      <c r="T167" s="19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9" t="s">
        <v>503</v>
      </c>
      <c r="AT167" s="199" t="s">
        <v>211</v>
      </c>
      <c r="AU167" s="199" t="s">
        <v>85</v>
      </c>
      <c r="AY167" s="17" t="s">
        <v>209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7" t="s">
        <v>83</v>
      </c>
      <c r="BK167" s="200">
        <f>ROUND(I167*H167,2)</f>
        <v>0</v>
      </c>
      <c r="BL167" s="17" t="s">
        <v>503</v>
      </c>
      <c r="BM167" s="199" t="s">
        <v>786</v>
      </c>
    </row>
    <row r="168" spans="1:65" s="12" customFormat="1" ht="22.9" customHeight="1">
      <c r="B168" s="172"/>
      <c r="C168" s="173"/>
      <c r="D168" s="174" t="s">
        <v>74</v>
      </c>
      <c r="E168" s="186" t="s">
        <v>787</v>
      </c>
      <c r="F168" s="186" t="s">
        <v>788</v>
      </c>
      <c r="G168" s="173"/>
      <c r="H168" s="173"/>
      <c r="I168" s="176"/>
      <c r="J168" s="187">
        <f>BK168</f>
        <v>0</v>
      </c>
      <c r="K168" s="173"/>
      <c r="L168" s="178"/>
      <c r="M168" s="179"/>
      <c r="N168" s="180"/>
      <c r="O168" s="180"/>
      <c r="P168" s="181">
        <f>SUM(P169:P206)</f>
        <v>0</v>
      </c>
      <c r="Q168" s="180"/>
      <c r="R168" s="181">
        <f>SUM(R169:R206)</f>
        <v>319.04139140000001</v>
      </c>
      <c r="S168" s="180"/>
      <c r="T168" s="182">
        <f>SUM(T169:T206)</f>
        <v>91.25</v>
      </c>
      <c r="AR168" s="183" t="s">
        <v>96</v>
      </c>
      <c r="AT168" s="184" t="s">
        <v>74</v>
      </c>
      <c r="AU168" s="184" t="s">
        <v>83</v>
      </c>
      <c r="AY168" s="183" t="s">
        <v>209</v>
      </c>
      <c r="BK168" s="185">
        <f>SUM(BK169:BK206)</f>
        <v>0</v>
      </c>
    </row>
    <row r="169" spans="1:65" s="2" customFormat="1" ht="24.2" customHeight="1">
      <c r="A169" s="34"/>
      <c r="B169" s="35"/>
      <c r="C169" s="188" t="s">
        <v>172</v>
      </c>
      <c r="D169" s="188" t="s">
        <v>211</v>
      </c>
      <c r="E169" s="189" t="s">
        <v>789</v>
      </c>
      <c r="F169" s="190" t="s">
        <v>790</v>
      </c>
      <c r="G169" s="191" t="s">
        <v>791</v>
      </c>
      <c r="H169" s="192">
        <v>0.71</v>
      </c>
      <c r="I169" s="193"/>
      <c r="J169" s="194">
        <f>ROUND(I169*H169,2)</f>
        <v>0</v>
      </c>
      <c r="K169" s="190" t="s">
        <v>214</v>
      </c>
      <c r="L169" s="39"/>
      <c r="M169" s="195" t="s">
        <v>1</v>
      </c>
      <c r="N169" s="196" t="s">
        <v>40</v>
      </c>
      <c r="O169" s="71"/>
      <c r="P169" s="197">
        <f>O169*H169</f>
        <v>0</v>
      </c>
      <c r="Q169" s="197">
        <v>8.8000000000000005E-3</v>
      </c>
      <c r="R169" s="197">
        <f>Q169*H169</f>
        <v>6.2480000000000001E-3</v>
      </c>
      <c r="S169" s="197">
        <v>0</v>
      </c>
      <c r="T169" s="19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9" t="s">
        <v>503</v>
      </c>
      <c r="AT169" s="199" t="s">
        <v>211</v>
      </c>
      <c r="AU169" s="199" t="s">
        <v>85</v>
      </c>
      <c r="AY169" s="17" t="s">
        <v>209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7" t="s">
        <v>83</v>
      </c>
      <c r="BK169" s="200">
        <f>ROUND(I169*H169,2)</f>
        <v>0</v>
      </c>
      <c r="BL169" s="17" t="s">
        <v>503</v>
      </c>
      <c r="BM169" s="199" t="s">
        <v>792</v>
      </c>
    </row>
    <row r="170" spans="1:65" s="2" customFormat="1" ht="19.5">
      <c r="A170" s="34"/>
      <c r="B170" s="35"/>
      <c r="C170" s="36"/>
      <c r="D170" s="203" t="s">
        <v>267</v>
      </c>
      <c r="E170" s="36"/>
      <c r="F170" s="213" t="s">
        <v>793</v>
      </c>
      <c r="G170" s="36"/>
      <c r="H170" s="36"/>
      <c r="I170" s="214"/>
      <c r="J170" s="36"/>
      <c r="K170" s="36"/>
      <c r="L170" s="39"/>
      <c r="M170" s="215"/>
      <c r="N170" s="216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267</v>
      </c>
      <c r="AU170" s="17" t="s">
        <v>85</v>
      </c>
    </row>
    <row r="171" spans="1:65" s="13" customFormat="1">
      <c r="B171" s="201"/>
      <c r="C171" s="202"/>
      <c r="D171" s="203" t="s">
        <v>226</v>
      </c>
      <c r="E171" s="204" t="s">
        <v>1</v>
      </c>
      <c r="F171" s="205" t="s">
        <v>687</v>
      </c>
      <c r="G171" s="202"/>
      <c r="H171" s="206">
        <v>710</v>
      </c>
      <c r="I171" s="207"/>
      <c r="J171" s="202"/>
      <c r="K171" s="202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226</v>
      </c>
      <c r="AU171" s="212" t="s">
        <v>85</v>
      </c>
      <c r="AV171" s="13" t="s">
        <v>85</v>
      </c>
      <c r="AW171" s="13" t="s">
        <v>30</v>
      </c>
      <c r="AX171" s="13" t="s">
        <v>83</v>
      </c>
      <c r="AY171" s="212" t="s">
        <v>209</v>
      </c>
    </row>
    <row r="172" spans="1:65" s="13" customFormat="1">
      <c r="B172" s="201"/>
      <c r="C172" s="202"/>
      <c r="D172" s="203" t="s">
        <v>226</v>
      </c>
      <c r="E172" s="202"/>
      <c r="F172" s="205" t="s">
        <v>794</v>
      </c>
      <c r="G172" s="202"/>
      <c r="H172" s="206">
        <v>0.71</v>
      </c>
      <c r="I172" s="207"/>
      <c r="J172" s="202"/>
      <c r="K172" s="202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226</v>
      </c>
      <c r="AU172" s="212" t="s">
        <v>85</v>
      </c>
      <c r="AV172" s="13" t="s">
        <v>85</v>
      </c>
      <c r="AW172" s="13" t="s">
        <v>4</v>
      </c>
      <c r="AX172" s="13" t="s">
        <v>83</v>
      </c>
      <c r="AY172" s="212" t="s">
        <v>209</v>
      </c>
    </row>
    <row r="173" spans="1:65" s="2" customFormat="1" ht="24.2" customHeight="1">
      <c r="A173" s="34"/>
      <c r="B173" s="35"/>
      <c r="C173" s="188" t="s">
        <v>304</v>
      </c>
      <c r="D173" s="188" t="s">
        <v>211</v>
      </c>
      <c r="E173" s="189" t="s">
        <v>795</v>
      </c>
      <c r="F173" s="190" t="s">
        <v>796</v>
      </c>
      <c r="G173" s="191" t="s">
        <v>94</v>
      </c>
      <c r="H173" s="192">
        <v>210</v>
      </c>
      <c r="I173" s="193"/>
      <c r="J173" s="194">
        <f>ROUND(I173*H173,2)</f>
        <v>0</v>
      </c>
      <c r="K173" s="190" t="s">
        <v>214</v>
      </c>
      <c r="L173" s="39"/>
      <c r="M173" s="195" t="s">
        <v>1</v>
      </c>
      <c r="N173" s="196" t="s">
        <v>40</v>
      </c>
      <c r="O173" s="71"/>
      <c r="P173" s="197">
        <f>O173*H173</f>
        <v>0</v>
      </c>
      <c r="Q173" s="197">
        <v>0</v>
      </c>
      <c r="R173" s="197">
        <f>Q173*H173</f>
        <v>0</v>
      </c>
      <c r="S173" s="197">
        <v>0.32500000000000001</v>
      </c>
      <c r="T173" s="198">
        <f>S173*H173</f>
        <v>68.25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9" t="s">
        <v>503</v>
      </c>
      <c r="AT173" s="199" t="s">
        <v>211</v>
      </c>
      <c r="AU173" s="199" t="s">
        <v>85</v>
      </c>
      <c r="AY173" s="17" t="s">
        <v>209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7" t="s">
        <v>83</v>
      </c>
      <c r="BK173" s="200">
        <f>ROUND(I173*H173,2)</f>
        <v>0</v>
      </c>
      <c r="BL173" s="17" t="s">
        <v>503</v>
      </c>
      <c r="BM173" s="199" t="s">
        <v>797</v>
      </c>
    </row>
    <row r="174" spans="1:65" s="13" customFormat="1">
      <c r="B174" s="201"/>
      <c r="C174" s="202"/>
      <c r="D174" s="203" t="s">
        <v>226</v>
      </c>
      <c r="E174" s="204" t="s">
        <v>1</v>
      </c>
      <c r="F174" s="205" t="s">
        <v>798</v>
      </c>
      <c r="G174" s="202"/>
      <c r="H174" s="206">
        <v>210</v>
      </c>
      <c r="I174" s="207"/>
      <c r="J174" s="202"/>
      <c r="K174" s="202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226</v>
      </c>
      <c r="AU174" s="212" t="s">
        <v>85</v>
      </c>
      <c r="AV174" s="13" t="s">
        <v>85</v>
      </c>
      <c r="AW174" s="13" t="s">
        <v>30</v>
      </c>
      <c r="AX174" s="13" t="s">
        <v>83</v>
      </c>
      <c r="AY174" s="212" t="s">
        <v>209</v>
      </c>
    </row>
    <row r="175" spans="1:65" s="2" customFormat="1" ht="24.2" customHeight="1">
      <c r="A175" s="34"/>
      <c r="B175" s="35"/>
      <c r="C175" s="188" t="s">
        <v>313</v>
      </c>
      <c r="D175" s="188" t="s">
        <v>211</v>
      </c>
      <c r="E175" s="189" t="s">
        <v>799</v>
      </c>
      <c r="F175" s="190" t="s">
        <v>800</v>
      </c>
      <c r="G175" s="191" t="s">
        <v>94</v>
      </c>
      <c r="H175" s="192">
        <v>100</v>
      </c>
      <c r="I175" s="193"/>
      <c r="J175" s="194">
        <f>ROUND(I175*H175,2)</f>
        <v>0</v>
      </c>
      <c r="K175" s="190" t="s">
        <v>214</v>
      </c>
      <c r="L175" s="39"/>
      <c r="M175" s="195" t="s">
        <v>1</v>
      </c>
      <c r="N175" s="196" t="s">
        <v>40</v>
      </c>
      <c r="O175" s="71"/>
      <c r="P175" s="197">
        <f>O175*H175</f>
        <v>0</v>
      </c>
      <c r="Q175" s="197">
        <v>0</v>
      </c>
      <c r="R175" s="197">
        <f>Q175*H175</f>
        <v>0</v>
      </c>
      <c r="S175" s="197">
        <v>9.8000000000000004E-2</v>
      </c>
      <c r="T175" s="198">
        <f>S175*H175</f>
        <v>9.8000000000000007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9" t="s">
        <v>503</v>
      </c>
      <c r="AT175" s="199" t="s">
        <v>211</v>
      </c>
      <c r="AU175" s="199" t="s">
        <v>85</v>
      </c>
      <c r="AY175" s="17" t="s">
        <v>209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7" t="s">
        <v>83</v>
      </c>
      <c r="BK175" s="200">
        <f>ROUND(I175*H175,2)</f>
        <v>0</v>
      </c>
      <c r="BL175" s="17" t="s">
        <v>503</v>
      </c>
      <c r="BM175" s="199" t="s">
        <v>801</v>
      </c>
    </row>
    <row r="176" spans="1:65" s="2" customFormat="1" ht="24.2" customHeight="1">
      <c r="A176" s="34"/>
      <c r="B176" s="35"/>
      <c r="C176" s="188" t="s">
        <v>318</v>
      </c>
      <c r="D176" s="188" t="s">
        <v>211</v>
      </c>
      <c r="E176" s="189" t="s">
        <v>802</v>
      </c>
      <c r="F176" s="190" t="s">
        <v>803</v>
      </c>
      <c r="G176" s="191" t="s">
        <v>94</v>
      </c>
      <c r="H176" s="192">
        <v>110</v>
      </c>
      <c r="I176" s="193"/>
      <c r="J176" s="194">
        <f>ROUND(I176*H176,2)</f>
        <v>0</v>
      </c>
      <c r="K176" s="190" t="s">
        <v>214</v>
      </c>
      <c r="L176" s="39"/>
      <c r="M176" s="195" t="s">
        <v>1</v>
      </c>
      <c r="N176" s="196" t="s">
        <v>40</v>
      </c>
      <c r="O176" s="71"/>
      <c r="P176" s="197">
        <f>O176*H176</f>
        <v>0</v>
      </c>
      <c r="Q176" s="197">
        <v>0</v>
      </c>
      <c r="R176" s="197">
        <f>Q176*H176</f>
        <v>0</v>
      </c>
      <c r="S176" s="197">
        <v>0.12</v>
      </c>
      <c r="T176" s="198">
        <f>S176*H176</f>
        <v>13.2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9" t="s">
        <v>503</v>
      </c>
      <c r="AT176" s="199" t="s">
        <v>211</v>
      </c>
      <c r="AU176" s="199" t="s">
        <v>85</v>
      </c>
      <c r="AY176" s="17" t="s">
        <v>209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7" t="s">
        <v>83</v>
      </c>
      <c r="BK176" s="200">
        <f>ROUND(I176*H176,2)</f>
        <v>0</v>
      </c>
      <c r="BL176" s="17" t="s">
        <v>503</v>
      </c>
      <c r="BM176" s="199" t="s">
        <v>804</v>
      </c>
    </row>
    <row r="177" spans="1:65" s="2" customFormat="1" ht="24.2" customHeight="1">
      <c r="A177" s="34"/>
      <c r="B177" s="35"/>
      <c r="C177" s="188" t="s">
        <v>326</v>
      </c>
      <c r="D177" s="188" t="s">
        <v>211</v>
      </c>
      <c r="E177" s="189" t="s">
        <v>805</v>
      </c>
      <c r="F177" s="190" t="s">
        <v>806</v>
      </c>
      <c r="G177" s="191" t="s">
        <v>106</v>
      </c>
      <c r="H177" s="192">
        <v>440</v>
      </c>
      <c r="I177" s="193"/>
      <c r="J177" s="194">
        <f>ROUND(I177*H177,2)</f>
        <v>0</v>
      </c>
      <c r="K177" s="190" t="s">
        <v>214</v>
      </c>
      <c r="L177" s="39"/>
      <c r="M177" s="195" t="s">
        <v>1</v>
      </c>
      <c r="N177" s="196" t="s">
        <v>40</v>
      </c>
      <c r="O177" s="71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9" t="s">
        <v>503</v>
      </c>
      <c r="AT177" s="199" t="s">
        <v>211</v>
      </c>
      <c r="AU177" s="199" t="s">
        <v>85</v>
      </c>
      <c r="AY177" s="17" t="s">
        <v>209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7" t="s">
        <v>83</v>
      </c>
      <c r="BK177" s="200">
        <f>ROUND(I177*H177,2)</f>
        <v>0</v>
      </c>
      <c r="BL177" s="17" t="s">
        <v>503</v>
      </c>
      <c r="BM177" s="199" t="s">
        <v>807</v>
      </c>
    </row>
    <row r="178" spans="1:65" s="2" customFormat="1" ht="24.2" customHeight="1">
      <c r="A178" s="34"/>
      <c r="B178" s="35"/>
      <c r="C178" s="188" t="s">
        <v>330</v>
      </c>
      <c r="D178" s="188" t="s">
        <v>211</v>
      </c>
      <c r="E178" s="189" t="s">
        <v>808</v>
      </c>
      <c r="F178" s="190" t="s">
        <v>809</v>
      </c>
      <c r="G178" s="191" t="s">
        <v>137</v>
      </c>
      <c r="H178" s="192">
        <v>15</v>
      </c>
      <c r="I178" s="193"/>
      <c r="J178" s="194">
        <f>ROUND(I178*H178,2)</f>
        <v>0</v>
      </c>
      <c r="K178" s="190" t="s">
        <v>214</v>
      </c>
      <c r="L178" s="39"/>
      <c r="M178" s="195" t="s">
        <v>1</v>
      </c>
      <c r="N178" s="196" t="s">
        <v>40</v>
      </c>
      <c r="O178" s="71"/>
      <c r="P178" s="197">
        <f>O178*H178</f>
        <v>0</v>
      </c>
      <c r="Q178" s="197">
        <v>0</v>
      </c>
      <c r="R178" s="197">
        <f>Q178*H178</f>
        <v>0</v>
      </c>
      <c r="S178" s="197">
        <v>0</v>
      </c>
      <c r="T178" s="19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9" t="s">
        <v>503</v>
      </c>
      <c r="AT178" s="199" t="s">
        <v>211</v>
      </c>
      <c r="AU178" s="199" t="s">
        <v>85</v>
      </c>
      <c r="AY178" s="17" t="s">
        <v>209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7" t="s">
        <v>83</v>
      </c>
      <c r="BK178" s="200">
        <f>ROUND(I178*H178,2)</f>
        <v>0</v>
      </c>
      <c r="BL178" s="17" t="s">
        <v>503</v>
      </c>
      <c r="BM178" s="199" t="s">
        <v>810</v>
      </c>
    </row>
    <row r="179" spans="1:65" s="13" customFormat="1">
      <c r="B179" s="201"/>
      <c r="C179" s="202"/>
      <c r="D179" s="203" t="s">
        <v>226</v>
      </c>
      <c r="E179" s="204" t="s">
        <v>1</v>
      </c>
      <c r="F179" s="205" t="s">
        <v>690</v>
      </c>
      <c r="G179" s="202"/>
      <c r="H179" s="206">
        <v>15</v>
      </c>
      <c r="I179" s="207"/>
      <c r="J179" s="202"/>
      <c r="K179" s="202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226</v>
      </c>
      <c r="AU179" s="212" t="s">
        <v>85</v>
      </c>
      <c r="AV179" s="13" t="s">
        <v>85</v>
      </c>
      <c r="AW179" s="13" t="s">
        <v>30</v>
      </c>
      <c r="AX179" s="13" t="s">
        <v>83</v>
      </c>
      <c r="AY179" s="212" t="s">
        <v>209</v>
      </c>
    </row>
    <row r="180" spans="1:65" s="2" customFormat="1" ht="24.2" customHeight="1">
      <c r="A180" s="34"/>
      <c r="B180" s="35"/>
      <c r="C180" s="188" t="s">
        <v>131</v>
      </c>
      <c r="D180" s="188" t="s">
        <v>211</v>
      </c>
      <c r="E180" s="189" t="s">
        <v>811</v>
      </c>
      <c r="F180" s="190" t="s">
        <v>812</v>
      </c>
      <c r="G180" s="191" t="s">
        <v>137</v>
      </c>
      <c r="H180" s="192">
        <v>11</v>
      </c>
      <c r="I180" s="193"/>
      <c r="J180" s="194">
        <f>ROUND(I180*H180,2)</f>
        <v>0</v>
      </c>
      <c r="K180" s="190" t="s">
        <v>214</v>
      </c>
      <c r="L180" s="39"/>
      <c r="M180" s="195" t="s">
        <v>1</v>
      </c>
      <c r="N180" s="196" t="s">
        <v>40</v>
      </c>
      <c r="O180" s="71"/>
      <c r="P180" s="197">
        <f>O180*H180</f>
        <v>0</v>
      </c>
      <c r="Q180" s="197">
        <v>2.3010199999999998</v>
      </c>
      <c r="R180" s="197">
        <f>Q180*H180</f>
        <v>25.311219999999999</v>
      </c>
      <c r="S180" s="197">
        <v>0</v>
      </c>
      <c r="T180" s="19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9" t="s">
        <v>503</v>
      </c>
      <c r="AT180" s="199" t="s">
        <v>211</v>
      </c>
      <c r="AU180" s="199" t="s">
        <v>85</v>
      </c>
      <c r="AY180" s="17" t="s">
        <v>209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7" t="s">
        <v>83</v>
      </c>
      <c r="BK180" s="200">
        <f>ROUND(I180*H180,2)</f>
        <v>0</v>
      </c>
      <c r="BL180" s="17" t="s">
        <v>503</v>
      </c>
      <c r="BM180" s="199" t="s">
        <v>813</v>
      </c>
    </row>
    <row r="181" spans="1:65" s="13" customFormat="1">
      <c r="B181" s="201"/>
      <c r="C181" s="202"/>
      <c r="D181" s="203" t="s">
        <v>226</v>
      </c>
      <c r="E181" s="204" t="s">
        <v>1</v>
      </c>
      <c r="F181" s="205" t="s">
        <v>814</v>
      </c>
      <c r="G181" s="202"/>
      <c r="H181" s="206">
        <v>11</v>
      </c>
      <c r="I181" s="207"/>
      <c r="J181" s="202"/>
      <c r="K181" s="202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226</v>
      </c>
      <c r="AU181" s="212" t="s">
        <v>85</v>
      </c>
      <c r="AV181" s="13" t="s">
        <v>85</v>
      </c>
      <c r="AW181" s="13" t="s">
        <v>30</v>
      </c>
      <c r="AX181" s="13" t="s">
        <v>83</v>
      </c>
      <c r="AY181" s="212" t="s">
        <v>209</v>
      </c>
    </row>
    <row r="182" spans="1:65" s="2" customFormat="1" ht="24.2" customHeight="1">
      <c r="A182" s="34"/>
      <c r="B182" s="35"/>
      <c r="C182" s="188" t="s">
        <v>340</v>
      </c>
      <c r="D182" s="188" t="s">
        <v>211</v>
      </c>
      <c r="E182" s="189" t="s">
        <v>815</v>
      </c>
      <c r="F182" s="190" t="s">
        <v>816</v>
      </c>
      <c r="G182" s="191" t="s">
        <v>137</v>
      </c>
      <c r="H182" s="192">
        <v>4.32</v>
      </c>
      <c r="I182" s="193"/>
      <c r="J182" s="194">
        <f>ROUND(I182*H182,2)</f>
        <v>0</v>
      </c>
      <c r="K182" s="190" t="s">
        <v>214</v>
      </c>
      <c r="L182" s="39"/>
      <c r="M182" s="195" t="s">
        <v>1</v>
      </c>
      <c r="N182" s="196" t="s">
        <v>40</v>
      </c>
      <c r="O182" s="71"/>
      <c r="P182" s="197">
        <f>O182*H182</f>
        <v>0</v>
      </c>
      <c r="Q182" s="197">
        <v>2.3010199999999998</v>
      </c>
      <c r="R182" s="197">
        <f>Q182*H182</f>
        <v>9.9404064000000005</v>
      </c>
      <c r="S182" s="197">
        <v>0</v>
      </c>
      <c r="T182" s="19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9" t="s">
        <v>503</v>
      </c>
      <c r="AT182" s="199" t="s">
        <v>211</v>
      </c>
      <c r="AU182" s="199" t="s">
        <v>85</v>
      </c>
      <c r="AY182" s="17" t="s">
        <v>209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7" t="s">
        <v>83</v>
      </c>
      <c r="BK182" s="200">
        <f>ROUND(I182*H182,2)</f>
        <v>0</v>
      </c>
      <c r="BL182" s="17" t="s">
        <v>503</v>
      </c>
      <c r="BM182" s="199" t="s">
        <v>817</v>
      </c>
    </row>
    <row r="183" spans="1:65" s="13" customFormat="1">
      <c r="B183" s="201"/>
      <c r="C183" s="202"/>
      <c r="D183" s="203" t="s">
        <v>226</v>
      </c>
      <c r="E183" s="204" t="s">
        <v>1</v>
      </c>
      <c r="F183" s="205" t="s">
        <v>705</v>
      </c>
      <c r="G183" s="202"/>
      <c r="H183" s="206">
        <v>4.32</v>
      </c>
      <c r="I183" s="207"/>
      <c r="J183" s="202"/>
      <c r="K183" s="202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226</v>
      </c>
      <c r="AU183" s="212" t="s">
        <v>85</v>
      </c>
      <c r="AV183" s="13" t="s">
        <v>85</v>
      </c>
      <c r="AW183" s="13" t="s">
        <v>30</v>
      </c>
      <c r="AX183" s="13" t="s">
        <v>83</v>
      </c>
      <c r="AY183" s="212" t="s">
        <v>209</v>
      </c>
    </row>
    <row r="184" spans="1:65" s="2" customFormat="1" ht="24.2" customHeight="1">
      <c r="A184" s="34"/>
      <c r="B184" s="35"/>
      <c r="C184" s="188" t="s">
        <v>347</v>
      </c>
      <c r="D184" s="188" t="s">
        <v>211</v>
      </c>
      <c r="E184" s="189" t="s">
        <v>818</v>
      </c>
      <c r="F184" s="190" t="s">
        <v>819</v>
      </c>
      <c r="G184" s="191" t="s">
        <v>106</v>
      </c>
      <c r="H184" s="192">
        <v>440</v>
      </c>
      <c r="I184" s="193"/>
      <c r="J184" s="194">
        <f>ROUND(I184*H184,2)</f>
        <v>0</v>
      </c>
      <c r="K184" s="190" t="s">
        <v>214</v>
      </c>
      <c r="L184" s="39"/>
      <c r="M184" s="195" t="s">
        <v>1</v>
      </c>
      <c r="N184" s="196" t="s">
        <v>40</v>
      </c>
      <c r="O184" s="71"/>
      <c r="P184" s="197">
        <f>O184*H184</f>
        <v>0</v>
      </c>
      <c r="Q184" s="197">
        <v>0</v>
      </c>
      <c r="R184" s="197">
        <f>Q184*H184</f>
        <v>0</v>
      </c>
      <c r="S184" s="197">
        <v>0</v>
      </c>
      <c r="T184" s="19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9" t="s">
        <v>503</v>
      </c>
      <c r="AT184" s="199" t="s">
        <v>211</v>
      </c>
      <c r="AU184" s="199" t="s">
        <v>85</v>
      </c>
      <c r="AY184" s="17" t="s">
        <v>209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7" t="s">
        <v>83</v>
      </c>
      <c r="BK184" s="200">
        <f>ROUND(I184*H184,2)</f>
        <v>0</v>
      </c>
      <c r="BL184" s="17" t="s">
        <v>503</v>
      </c>
      <c r="BM184" s="199" t="s">
        <v>820</v>
      </c>
    </row>
    <row r="185" spans="1:65" s="13" customFormat="1">
      <c r="B185" s="201"/>
      <c r="C185" s="202"/>
      <c r="D185" s="203" t="s">
        <v>226</v>
      </c>
      <c r="E185" s="204" t="s">
        <v>1</v>
      </c>
      <c r="F185" s="205" t="s">
        <v>699</v>
      </c>
      <c r="G185" s="202"/>
      <c r="H185" s="206">
        <v>440</v>
      </c>
      <c r="I185" s="207"/>
      <c r="J185" s="202"/>
      <c r="K185" s="202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226</v>
      </c>
      <c r="AU185" s="212" t="s">
        <v>85</v>
      </c>
      <c r="AV185" s="13" t="s">
        <v>85</v>
      </c>
      <c r="AW185" s="13" t="s">
        <v>30</v>
      </c>
      <c r="AX185" s="13" t="s">
        <v>83</v>
      </c>
      <c r="AY185" s="212" t="s">
        <v>209</v>
      </c>
    </row>
    <row r="186" spans="1:65" s="2" customFormat="1" ht="24.2" customHeight="1">
      <c r="A186" s="34"/>
      <c r="B186" s="35"/>
      <c r="C186" s="188" t="s">
        <v>351</v>
      </c>
      <c r="D186" s="188" t="s">
        <v>211</v>
      </c>
      <c r="E186" s="189" t="s">
        <v>821</v>
      </c>
      <c r="F186" s="190" t="s">
        <v>822</v>
      </c>
      <c r="G186" s="191" t="s">
        <v>106</v>
      </c>
      <c r="H186" s="192">
        <v>110</v>
      </c>
      <c r="I186" s="193"/>
      <c r="J186" s="194">
        <f>ROUND(I186*H186,2)</f>
        <v>0</v>
      </c>
      <c r="K186" s="190" t="s">
        <v>214</v>
      </c>
      <c r="L186" s="39"/>
      <c r="M186" s="195" t="s">
        <v>1</v>
      </c>
      <c r="N186" s="196" t="s">
        <v>40</v>
      </c>
      <c r="O186" s="71"/>
      <c r="P186" s="197">
        <f>O186*H186</f>
        <v>0</v>
      </c>
      <c r="Q186" s="197">
        <v>0</v>
      </c>
      <c r="R186" s="197">
        <f>Q186*H186</f>
        <v>0</v>
      </c>
      <c r="S186" s="197">
        <v>0</v>
      </c>
      <c r="T186" s="19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9" t="s">
        <v>503</v>
      </c>
      <c r="AT186" s="199" t="s">
        <v>211</v>
      </c>
      <c r="AU186" s="199" t="s">
        <v>85</v>
      </c>
      <c r="AY186" s="17" t="s">
        <v>209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7" t="s">
        <v>83</v>
      </c>
      <c r="BK186" s="200">
        <f>ROUND(I186*H186,2)</f>
        <v>0</v>
      </c>
      <c r="BL186" s="17" t="s">
        <v>503</v>
      </c>
      <c r="BM186" s="199" t="s">
        <v>823</v>
      </c>
    </row>
    <row r="187" spans="1:65" s="13" customFormat="1">
      <c r="B187" s="201"/>
      <c r="C187" s="202"/>
      <c r="D187" s="203" t="s">
        <v>226</v>
      </c>
      <c r="E187" s="204" t="s">
        <v>1</v>
      </c>
      <c r="F187" s="205" t="s">
        <v>702</v>
      </c>
      <c r="G187" s="202"/>
      <c r="H187" s="206">
        <v>110</v>
      </c>
      <c r="I187" s="207"/>
      <c r="J187" s="202"/>
      <c r="K187" s="202"/>
      <c r="L187" s="208"/>
      <c r="M187" s="209"/>
      <c r="N187" s="210"/>
      <c r="O187" s="210"/>
      <c r="P187" s="210"/>
      <c r="Q187" s="210"/>
      <c r="R187" s="210"/>
      <c r="S187" s="210"/>
      <c r="T187" s="211"/>
      <c r="AT187" s="212" t="s">
        <v>226</v>
      </c>
      <c r="AU187" s="212" t="s">
        <v>85</v>
      </c>
      <c r="AV187" s="13" t="s">
        <v>85</v>
      </c>
      <c r="AW187" s="13" t="s">
        <v>30</v>
      </c>
      <c r="AX187" s="13" t="s">
        <v>83</v>
      </c>
      <c r="AY187" s="212" t="s">
        <v>209</v>
      </c>
    </row>
    <row r="188" spans="1:65" s="2" customFormat="1" ht="33" customHeight="1">
      <c r="A188" s="34"/>
      <c r="B188" s="35"/>
      <c r="C188" s="188" t="s">
        <v>107</v>
      </c>
      <c r="D188" s="188" t="s">
        <v>211</v>
      </c>
      <c r="E188" s="189" t="s">
        <v>824</v>
      </c>
      <c r="F188" s="190" t="s">
        <v>825</v>
      </c>
      <c r="G188" s="191" t="s">
        <v>106</v>
      </c>
      <c r="H188" s="192">
        <v>440</v>
      </c>
      <c r="I188" s="193"/>
      <c r="J188" s="194">
        <f>ROUND(I188*H188,2)</f>
        <v>0</v>
      </c>
      <c r="K188" s="190" t="s">
        <v>214</v>
      </c>
      <c r="L188" s="39"/>
      <c r="M188" s="195" t="s">
        <v>1</v>
      </c>
      <c r="N188" s="196" t="s">
        <v>40</v>
      </c>
      <c r="O188" s="71"/>
      <c r="P188" s="197">
        <f>O188*H188</f>
        <v>0</v>
      </c>
      <c r="Q188" s="197">
        <v>0.27</v>
      </c>
      <c r="R188" s="197">
        <f>Q188*H188</f>
        <v>118.80000000000001</v>
      </c>
      <c r="S188" s="197">
        <v>0</v>
      </c>
      <c r="T188" s="19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9" t="s">
        <v>503</v>
      </c>
      <c r="AT188" s="199" t="s">
        <v>211</v>
      </c>
      <c r="AU188" s="199" t="s">
        <v>85</v>
      </c>
      <c r="AY188" s="17" t="s">
        <v>209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7" t="s">
        <v>83</v>
      </c>
      <c r="BK188" s="200">
        <f>ROUND(I188*H188,2)</f>
        <v>0</v>
      </c>
      <c r="BL188" s="17" t="s">
        <v>503</v>
      </c>
      <c r="BM188" s="199" t="s">
        <v>826</v>
      </c>
    </row>
    <row r="189" spans="1:65" s="13" customFormat="1">
      <c r="B189" s="201"/>
      <c r="C189" s="202"/>
      <c r="D189" s="203" t="s">
        <v>226</v>
      </c>
      <c r="E189" s="204" t="s">
        <v>1</v>
      </c>
      <c r="F189" s="205" t="s">
        <v>699</v>
      </c>
      <c r="G189" s="202"/>
      <c r="H189" s="206">
        <v>440</v>
      </c>
      <c r="I189" s="207"/>
      <c r="J189" s="202"/>
      <c r="K189" s="202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226</v>
      </c>
      <c r="AU189" s="212" t="s">
        <v>85</v>
      </c>
      <c r="AV189" s="13" t="s">
        <v>85</v>
      </c>
      <c r="AW189" s="13" t="s">
        <v>30</v>
      </c>
      <c r="AX189" s="13" t="s">
        <v>83</v>
      </c>
      <c r="AY189" s="212" t="s">
        <v>209</v>
      </c>
    </row>
    <row r="190" spans="1:65" s="2" customFormat="1" ht="16.5" customHeight="1">
      <c r="A190" s="34"/>
      <c r="B190" s="35"/>
      <c r="C190" s="228" t="s">
        <v>117</v>
      </c>
      <c r="D190" s="228" t="s">
        <v>319</v>
      </c>
      <c r="E190" s="229" t="s">
        <v>320</v>
      </c>
      <c r="F190" s="230" t="s">
        <v>321</v>
      </c>
      <c r="G190" s="231" t="s">
        <v>296</v>
      </c>
      <c r="H190" s="232">
        <v>30.8</v>
      </c>
      <c r="I190" s="233"/>
      <c r="J190" s="234">
        <f>ROUND(I190*H190,2)</f>
        <v>0</v>
      </c>
      <c r="K190" s="230" t="s">
        <v>214</v>
      </c>
      <c r="L190" s="235"/>
      <c r="M190" s="236" t="s">
        <v>1</v>
      </c>
      <c r="N190" s="237" t="s">
        <v>40</v>
      </c>
      <c r="O190" s="71"/>
      <c r="P190" s="197">
        <f>O190*H190</f>
        <v>0</v>
      </c>
      <c r="Q190" s="197">
        <v>1</v>
      </c>
      <c r="R190" s="197">
        <f>Q190*H190</f>
        <v>30.8</v>
      </c>
      <c r="S190" s="197">
        <v>0</v>
      </c>
      <c r="T190" s="19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9" t="s">
        <v>240</v>
      </c>
      <c r="AT190" s="199" t="s">
        <v>319</v>
      </c>
      <c r="AU190" s="199" t="s">
        <v>85</v>
      </c>
      <c r="AY190" s="17" t="s">
        <v>209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7" t="s">
        <v>83</v>
      </c>
      <c r="BK190" s="200">
        <f>ROUND(I190*H190,2)</f>
        <v>0</v>
      </c>
      <c r="BL190" s="17" t="s">
        <v>215</v>
      </c>
      <c r="BM190" s="199" t="s">
        <v>827</v>
      </c>
    </row>
    <row r="191" spans="1:65" s="2" customFormat="1" ht="19.5">
      <c r="A191" s="34"/>
      <c r="B191" s="35"/>
      <c r="C191" s="36"/>
      <c r="D191" s="203" t="s">
        <v>267</v>
      </c>
      <c r="E191" s="36"/>
      <c r="F191" s="213" t="s">
        <v>828</v>
      </c>
      <c r="G191" s="36"/>
      <c r="H191" s="36"/>
      <c r="I191" s="214"/>
      <c r="J191" s="36"/>
      <c r="K191" s="36"/>
      <c r="L191" s="39"/>
      <c r="M191" s="215"/>
      <c r="N191" s="216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267</v>
      </c>
      <c r="AU191" s="17" t="s">
        <v>85</v>
      </c>
    </row>
    <row r="192" spans="1:65" s="13" customFormat="1">
      <c r="B192" s="201"/>
      <c r="C192" s="202"/>
      <c r="D192" s="203" t="s">
        <v>226</v>
      </c>
      <c r="E192" s="202"/>
      <c r="F192" s="205" t="s">
        <v>829</v>
      </c>
      <c r="G192" s="202"/>
      <c r="H192" s="206">
        <v>30.8</v>
      </c>
      <c r="I192" s="207"/>
      <c r="J192" s="202"/>
      <c r="K192" s="202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226</v>
      </c>
      <c r="AU192" s="212" t="s">
        <v>85</v>
      </c>
      <c r="AV192" s="13" t="s">
        <v>85</v>
      </c>
      <c r="AW192" s="13" t="s">
        <v>4</v>
      </c>
      <c r="AX192" s="13" t="s">
        <v>83</v>
      </c>
      <c r="AY192" s="212" t="s">
        <v>209</v>
      </c>
    </row>
    <row r="193" spans="1:65" s="2" customFormat="1" ht="16.5" customHeight="1">
      <c r="A193" s="34"/>
      <c r="B193" s="35"/>
      <c r="C193" s="188" t="s">
        <v>368</v>
      </c>
      <c r="D193" s="188" t="s">
        <v>211</v>
      </c>
      <c r="E193" s="189" t="s">
        <v>830</v>
      </c>
      <c r="F193" s="190" t="s">
        <v>831</v>
      </c>
      <c r="G193" s="191" t="s">
        <v>106</v>
      </c>
      <c r="H193" s="192">
        <v>550</v>
      </c>
      <c r="I193" s="193"/>
      <c r="J193" s="194">
        <f>ROUND(I193*H193,2)</f>
        <v>0</v>
      </c>
      <c r="K193" s="190" t="s">
        <v>214</v>
      </c>
      <c r="L193" s="39"/>
      <c r="M193" s="195" t="s">
        <v>1</v>
      </c>
      <c r="N193" s="196" t="s">
        <v>40</v>
      </c>
      <c r="O193" s="71"/>
      <c r="P193" s="197">
        <f>O193*H193</f>
        <v>0</v>
      </c>
      <c r="Q193" s="197">
        <v>1.2E-4</v>
      </c>
      <c r="R193" s="197">
        <f>Q193*H193</f>
        <v>6.6000000000000003E-2</v>
      </c>
      <c r="S193" s="197">
        <v>0</v>
      </c>
      <c r="T193" s="19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9" t="s">
        <v>503</v>
      </c>
      <c r="AT193" s="199" t="s">
        <v>211</v>
      </c>
      <c r="AU193" s="199" t="s">
        <v>85</v>
      </c>
      <c r="AY193" s="17" t="s">
        <v>209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7" t="s">
        <v>83</v>
      </c>
      <c r="BK193" s="200">
        <f>ROUND(I193*H193,2)</f>
        <v>0</v>
      </c>
      <c r="BL193" s="17" t="s">
        <v>503</v>
      </c>
      <c r="BM193" s="199" t="s">
        <v>832</v>
      </c>
    </row>
    <row r="194" spans="1:65" s="13" customFormat="1">
      <c r="B194" s="201"/>
      <c r="C194" s="202"/>
      <c r="D194" s="203" t="s">
        <v>226</v>
      </c>
      <c r="E194" s="204" t="s">
        <v>1</v>
      </c>
      <c r="F194" s="205" t="s">
        <v>833</v>
      </c>
      <c r="G194" s="202"/>
      <c r="H194" s="206">
        <v>550</v>
      </c>
      <c r="I194" s="207"/>
      <c r="J194" s="202"/>
      <c r="K194" s="202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226</v>
      </c>
      <c r="AU194" s="212" t="s">
        <v>85</v>
      </c>
      <c r="AV194" s="13" t="s">
        <v>85</v>
      </c>
      <c r="AW194" s="13" t="s">
        <v>30</v>
      </c>
      <c r="AX194" s="13" t="s">
        <v>83</v>
      </c>
      <c r="AY194" s="212" t="s">
        <v>209</v>
      </c>
    </row>
    <row r="195" spans="1:65" s="2" customFormat="1" ht="16.5" customHeight="1">
      <c r="A195" s="34"/>
      <c r="B195" s="35"/>
      <c r="C195" s="228" t="s">
        <v>373</v>
      </c>
      <c r="D195" s="228" t="s">
        <v>319</v>
      </c>
      <c r="E195" s="229" t="s">
        <v>834</v>
      </c>
      <c r="F195" s="230" t="s">
        <v>835</v>
      </c>
      <c r="G195" s="231" t="s">
        <v>106</v>
      </c>
      <c r="H195" s="232">
        <v>551.65</v>
      </c>
      <c r="I195" s="233"/>
      <c r="J195" s="234">
        <f>ROUND(I195*H195,2)</f>
        <v>0</v>
      </c>
      <c r="K195" s="230" t="s">
        <v>214</v>
      </c>
      <c r="L195" s="235"/>
      <c r="M195" s="236" t="s">
        <v>1</v>
      </c>
      <c r="N195" s="237" t="s">
        <v>40</v>
      </c>
      <c r="O195" s="71"/>
      <c r="P195" s="197">
        <f>O195*H195</f>
        <v>0</v>
      </c>
      <c r="Q195" s="197">
        <v>9.7999999999999997E-4</v>
      </c>
      <c r="R195" s="197">
        <f>Q195*H195</f>
        <v>0.54061700000000001</v>
      </c>
      <c r="S195" s="197">
        <v>0</v>
      </c>
      <c r="T195" s="19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9" t="s">
        <v>240</v>
      </c>
      <c r="AT195" s="199" t="s">
        <v>319</v>
      </c>
      <c r="AU195" s="199" t="s">
        <v>85</v>
      </c>
      <c r="AY195" s="17" t="s">
        <v>209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7" t="s">
        <v>83</v>
      </c>
      <c r="BK195" s="200">
        <f>ROUND(I195*H195,2)</f>
        <v>0</v>
      </c>
      <c r="BL195" s="17" t="s">
        <v>215</v>
      </c>
      <c r="BM195" s="199" t="s">
        <v>836</v>
      </c>
    </row>
    <row r="196" spans="1:65" s="13" customFormat="1">
      <c r="B196" s="201"/>
      <c r="C196" s="202"/>
      <c r="D196" s="203" t="s">
        <v>226</v>
      </c>
      <c r="E196" s="202"/>
      <c r="F196" s="205" t="s">
        <v>837</v>
      </c>
      <c r="G196" s="202"/>
      <c r="H196" s="206">
        <v>551.65</v>
      </c>
      <c r="I196" s="207"/>
      <c r="J196" s="202"/>
      <c r="K196" s="202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226</v>
      </c>
      <c r="AU196" s="212" t="s">
        <v>85</v>
      </c>
      <c r="AV196" s="13" t="s">
        <v>85</v>
      </c>
      <c r="AW196" s="13" t="s">
        <v>4</v>
      </c>
      <c r="AX196" s="13" t="s">
        <v>83</v>
      </c>
      <c r="AY196" s="212" t="s">
        <v>209</v>
      </c>
    </row>
    <row r="197" spans="1:65" s="2" customFormat="1" ht="24.2" customHeight="1">
      <c r="A197" s="34"/>
      <c r="B197" s="35"/>
      <c r="C197" s="188" t="s">
        <v>378</v>
      </c>
      <c r="D197" s="188" t="s">
        <v>211</v>
      </c>
      <c r="E197" s="189" t="s">
        <v>838</v>
      </c>
      <c r="F197" s="190" t="s">
        <v>839</v>
      </c>
      <c r="G197" s="191" t="s">
        <v>106</v>
      </c>
      <c r="H197" s="192">
        <v>710</v>
      </c>
      <c r="I197" s="193"/>
      <c r="J197" s="194">
        <f>ROUND(I197*H197,2)</f>
        <v>0</v>
      </c>
      <c r="K197" s="190" t="s">
        <v>214</v>
      </c>
      <c r="L197" s="39"/>
      <c r="M197" s="195" t="s">
        <v>1</v>
      </c>
      <c r="N197" s="196" t="s">
        <v>40</v>
      </c>
      <c r="O197" s="71"/>
      <c r="P197" s="197">
        <f>O197*H197</f>
        <v>0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9" t="s">
        <v>503</v>
      </c>
      <c r="AT197" s="199" t="s">
        <v>211</v>
      </c>
      <c r="AU197" s="199" t="s">
        <v>85</v>
      </c>
      <c r="AY197" s="17" t="s">
        <v>209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7" t="s">
        <v>83</v>
      </c>
      <c r="BK197" s="200">
        <f>ROUND(I197*H197,2)</f>
        <v>0</v>
      </c>
      <c r="BL197" s="17" t="s">
        <v>503</v>
      </c>
      <c r="BM197" s="199" t="s">
        <v>840</v>
      </c>
    </row>
    <row r="198" spans="1:65" s="15" customFormat="1">
      <c r="B198" s="238"/>
      <c r="C198" s="239"/>
      <c r="D198" s="203" t="s">
        <v>226</v>
      </c>
      <c r="E198" s="240" t="s">
        <v>1</v>
      </c>
      <c r="F198" s="241" t="s">
        <v>841</v>
      </c>
      <c r="G198" s="239"/>
      <c r="H198" s="240" t="s">
        <v>1</v>
      </c>
      <c r="I198" s="242"/>
      <c r="J198" s="239"/>
      <c r="K198" s="239"/>
      <c r="L198" s="243"/>
      <c r="M198" s="244"/>
      <c r="N198" s="245"/>
      <c r="O198" s="245"/>
      <c r="P198" s="245"/>
      <c r="Q198" s="245"/>
      <c r="R198" s="245"/>
      <c r="S198" s="245"/>
      <c r="T198" s="246"/>
      <c r="AT198" s="247" t="s">
        <v>226</v>
      </c>
      <c r="AU198" s="247" t="s">
        <v>85</v>
      </c>
      <c r="AV198" s="15" t="s">
        <v>83</v>
      </c>
      <c r="AW198" s="15" t="s">
        <v>30</v>
      </c>
      <c r="AX198" s="15" t="s">
        <v>75</v>
      </c>
      <c r="AY198" s="247" t="s">
        <v>209</v>
      </c>
    </row>
    <row r="199" spans="1:65" s="13" customFormat="1">
      <c r="B199" s="201"/>
      <c r="C199" s="202"/>
      <c r="D199" s="203" t="s">
        <v>226</v>
      </c>
      <c r="E199" s="204" t="s">
        <v>1</v>
      </c>
      <c r="F199" s="205" t="s">
        <v>687</v>
      </c>
      <c r="G199" s="202"/>
      <c r="H199" s="206">
        <v>710</v>
      </c>
      <c r="I199" s="207"/>
      <c r="J199" s="202"/>
      <c r="K199" s="202"/>
      <c r="L199" s="208"/>
      <c r="M199" s="209"/>
      <c r="N199" s="210"/>
      <c r="O199" s="210"/>
      <c r="P199" s="210"/>
      <c r="Q199" s="210"/>
      <c r="R199" s="210"/>
      <c r="S199" s="210"/>
      <c r="T199" s="211"/>
      <c r="AT199" s="212" t="s">
        <v>226</v>
      </c>
      <c r="AU199" s="212" t="s">
        <v>85</v>
      </c>
      <c r="AV199" s="13" t="s">
        <v>85</v>
      </c>
      <c r="AW199" s="13" t="s">
        <v>30</v>
      </c>
      <c r="AX199" s="13" t="s">
        <v>83</v>
      </c>
      <c r="AY199" s="212" t="s">
        <v>209</v>
      </c>
    </row>
    <row r="200" spans="1:65" s="2" customFormat="1" ht="24.2" customHeight="1">
      <c r="A200" s="34"/>
      <c r="B200" s="35"/>
      <c r="C200" s="228" t="s">
        <v>383</v>
      </c>
      <c r="D200" s="228" t="s">
        <v>319</v>
      </c>
      <c r="E200" s="229" t="s">
        <v>842</v>
      </c>
      <c r="F200" s="230" t="s">
        <v>843</v>
      </c>
      <c r="G200" s="231" t="s">
        <v>106</v>
      </c>
      <c r="H200" s="232">
        <v>710</v>
      </c>
      <c r="I200" s="233"/>
      <c r="J200" s="234">
        <f t="shared" ref="J200:J206" si="0">ROUND(I200*H200,2)</f>
        <v>0</v>
      </c>
      <c r="K200" s="230" t="s">
        <v>214</v>
      </c>
      <c r="L200" s="235"/>
      <c r="M200" s="236" t="s">
        <v>1</v>
      </c>
      <c r="N200" s="237" t="s">
        <v>40</v>
      </c>
      <c r="O200" s="71"/>
      <c r="P200" s="197">
        <f t="shared" ref="P200:P206" si="1">O200*H200</f>
        <v>0</v>
      </c>
      <c r="Q200" s="197">
        <v>5.5000000000000003E-4</v>
      </c>
      <c r="R200" s="197">
        <f t="shared" ref="R200:R206" si="2">Q200*H200</f>
        <v>0.39050000000000001</v>
      </c>
      <c r="S200" s="197">
        <v>0</v>
      </c>
      <c r="T200" s="198">
        <f t="shared" ref="T200:T206" si="3"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730</v>
      </c>
      <c r="AT200" s="199" t="s">
        <v>319</v>
      </c>
      <c r="AU200" s="199" t="s">
        <v>85</v>
      </c>
      <c r="AY200" s="17" t="s">
        <v>209</v>
      </c>
      <c r="BE200" s="200">
        <f t="shared" ref="BE200:BE206" si="4">IF(N200="základní",J200,0)</f>
        <v>0</v>
      </c>
      <c r="BF200" s="200">
        <f t="shared" ref="BF200:BF206" si="5">IF(N200="snížená",J200,0)</f>
        <v>0</v>
      </c>
      <c r="BG200" s="200">
        <f t="shared" ref="BG200:BG206" si="6">IF(N200="zákl. přenesená",J200,0)</f>
        <v>0</v>
      </c>
      <c r="BH200" s="200">
        <f t="shared" ref="BH200:BH206" si="7">IF(N200="sníž. přenesená",J200,0)</f>
        <v>0</v>
      </c>
      <c r="BI200" s="200">
        <f t="shared" ref="BI200:BI206" si="8">IF(N200="nulová",J200,0)</f>
        <v>0</v>
      </c>
      <c r="BJ200" s="17" t="s">
        <v>83</v>
      </c>
      <c r="BK200" s="200">
        <f t="shared" ref="BK200:BK206" si="9">ROUND(I200*H200,2)</f>
        <v>0</v>
      </c>
      <c r="BL200" s="17" t="s">
        <v>730</v>
      </c>
      <c r="BM200" s="199" t="s">
        <v>844</v>
      </c>
    </row>
    <row r="201" spans="1:65" s="2" customFormat="1" ht="24.2" customHeight="1">
      <c r="A201" s="34"/>
      <c r="B201" s="35"/>
      <c r="C201" s="188" t="s">
        <v>387</v>
      </c>
      <c r="D201" s="188" t="s">
        <v>211</v>
      </c>
      <c r="E201" s="189" t="s">
        <v>845</v>
      </c>
      <c r="F201" s="190" t="s">
        <v>846</v>
      </c>
      <c r="G201" s="191" t="s">
        <v>106</v>
      </c>
      <c r="H201" s="192">
        <v>440</v>
      </c>
      <c r="I201" s="193"/>
      <c r="J201" s="194">
        <f t="shared" si="0"/>
        <v>0</v>
      </c>
      <c r="K201" s="190" t="s">
        <v>214</v>
      </c>
      <c r="L201" s="39"/>
      <c r="M201" s="195" t="s">
        <v>1</v>
      </c>
      <c r="N201" s="196" t="s">
        <v>40</v>
      </c>
      <c r="O201" s="71"/>
      <c r="P201" s="197">
        <f t="shared" si="1"/>
        <v>0</v>
      </c>
      <c r="Q201" s="197">
        <v>0</v>
      </c>
      <c r="R201" s="197">
        <f t="shared" si="2"/>
        <v>0</v>
      </c>
      <c r="S201" s="197">
        <v>0</v>
      </c>
      <c r="T201" s="198">
        <f t="shared" si="3"/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9" t="s">
        <v>503</v>
      </c>
      <c r="AT201" s="199" t="s">
        <v>211</v>
      </c>
      <c r="AU201" s="199" t="s">
        <v>85</v>
      </c>
      <c r="AY201" s="17" t="s">
        <v>209</v>
      </c>
      <c r="BE201" s="200">
        <f t="shared" si="4"/>
        <v>0</v>
      </c>
      <c r="BF201" s="200">
        <f t="shared" si="5"/>
        <v>0</v>
      </c>
      <c r="BG201" s="200">
        <f t="shared" si="6"/>
        <v>0</v>
      </c>
      <c r="BH201" s="200">
        <f t="shared" si="7"/>
        <v>0</v>
      </c>
      <c r="BI201" s="200">
        <f t="shared" si="8"/>
        <v>0</v>
      </c>
      <c r="BJ201" s="17" t="s">
        <v>83</v>
      </c>
      <c r="BK201" s="200">
        <f t="shared" si="9"/>
        <v>0</v>
      </c>
      <c r="BL201" s="17" t="s">
        <v>503</v>
      </c>
      <c r="BM201" s="199" t="s">
        <v>847</v>
      </c>
    </row>
    <row r="202" spans="1:65" s="2" customFormat="1" ht="24.2" customHeight="1">
      <c r="A202" s="34"/>
      <c r="B202" s="35"/>
      <c r="C202" s="188" t="s">
        <v>391</v>
      </c>
      <c r="D202" s="188" t="s">
        <v>211</v>
      </c>
      <c r="E202" s="189" t="s">
        <v>848</v>
      </c>
      <c r="F202" s="190" t="s">
        <v>849</v>
      </c>
      <c r="G202" s="191" t="s">
        <v>106</v>
      </c>
      <c r="H202" s="192">
        <v>110</v>
      </c>
      <c r="I202" s="193"/>
      <c r="J202" s="194">
        <f t="shared" si="0"/>
        <v>0</v>
      </c>
      <c r="K202" s="190" t="s">
        <v>214</v>
      </c>
      <c r="L202" s="39"/>
      <c r="M202" s="195" t="s">
        <v>1</v>
      </c>
      <c r="N202" s="196" t="s">
        <v>40</v>
      </c>
      <c r="O202" s="71"/>
      <c r="P202" s="197">
        <f t="shared" si="1"/>
        <v>0</v>
      </c>
      <c r="Q202" s="197">
        <v>0</v>
      </c>
      <c r="R202" s="197">
        <f t="shared" si="2"/>
        <v>0</v>
      </c>
      <c r="S202" s="197">
        <v>0</v>
      </c>
      <c r="T202" s="198">
        <f t="shared" si="3"/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9" t="s">
        <v>503</v>
      </c>
      <c r="AT202" s="199" t="s">
        <v>211</v>
      </c>
      <c r="AU202" s="199" t="s">
        <v>85</v>
      </c>
      <c r="AY202" s="17" t="s">
        <v>209</v>
      </c>
      <c r="BE202" s="200">
        <f t="shared" si="4"/>
        <v>0</v>
      </c>
      <c r="BF202" s="200">
        <f t="shared" si="5"/>
        <v>0</v>
      </c>
      <c r="BG202" s="200">
        <f t="shared" si="6"/>
        <v>0</v>
      </c>
      <c r="BH202" s="200">
        <f t="shared" si="7"/>
        <v>0</v>
      </c>
      <c r="BI202" s="200">
        <f t="shared" si="8"/>
        <v>0</v>
      </c>
      <c r="BJ202" s="17" t="s">
        <v>83</v>
      </c>
      <c r="BK202" s="200">
        <f t="shared" si="9"/>
        <v>0</v>
      </c>
      <c r="BL202" s="17" t="s">
        <v>503</v>
      </c>
      <c r="BM202" s="199" t="s">
        <v>850</v>
      </c>
    </row>
    <row r="203" spans="1:65" s="2" customFormat="1" ht="24.2" customHeight="1">
      <c r="A203" s="34"/>
      <c r="B203" s="35"/>
      <c r="C203" s="188" t="s">
        <v>396</v>
      </c>
      <c r="D203" s="188" t="s">
        <v>211</v>
      </c>
      <c r="E203" s="189" t="s">
        <v>851</v>
      </c>
      <c r="F203" s="190" t="s">
        <v>852</v>
      </c>
      <c r="G203" s="191" t="s">
        <v>94</v>
      </c>
      <c r="H203" s="192">
        <v>210</v>
      </c>
      <c r="I203" s="193"/>
      <c r="J203" s="194">
        <f t="shared" si="0"/>
        <v>0</v>
      </c>
      <c r="K203" s="190" t="s">
        <v>214</v>
      </c>
      <c r="L203" s="39"/>
      <c r="M203" s="195" t="s">
        <v>1</v>
      </c>
      <c r="N203" s="196" t="s">
        <v>40</v>
      </c>
      <c r="O203" s="71"/>
      <c r="P203" s="197">
        <f t="shared" si="1"/>
        <v>0</v>
      </c>
      <c r="Q203" s="197">
        <v>0.30360999999999999</v>
      </c>
      <c r="R203" s="197">
        <f t="shared" si="2"/>
        <v>63.758099999999999</v>
      </c>
      <c r="S203" s="197">
        <v>0</v>
      </c>
      <c r="T203" s="198">
        <f t="shared" si="3"/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9" t="s">
        <v>503</v>
      </c>
      <c r="AT203" s="199" t="s">
        <v>211</v>
      </c>
      <c r="AU203" s="199" t="s">
        <v>85</v>
      </c>
      <c r="AY203" s="17" t="s">
        <v>209</v>
      </c>
      <c r="BE203" s="200">
        <f t="shared" si="4"/>
        <v>0</v>
      </c>
      <c r="BF203" s="200">
        <f t="shared" si="5"/>
        <v>0</v>
      </c>
      <c r="BG203" s="200">
        <f t="shared" si="6"/>
        <v>0</v>
      </c>
      <c r="BH203" s="200">
        <f t="shared" si="7"/>
        <v>0</v>
      </c>
      <c r="BI203" s="200">
        <f t="shared" si="8"/>
        <v>0</v>
      </c>
      <c r="BJ203" s="17" t="s">
        <v>83</v>
      </c>
      <c r="BK203" s="200">
        <f t="shared" si="9"/>
        <v>0</v>
      </c>
      <c r="BL203" s="17" t="s">
        <v>503</v>
      </c>
      <c r="BM203" s="199" t="s">
        <v>853</v>
      </c>
    </row>
    <row r="204" spans="1:65" s="2" customFormat="1" ht="33" customHeight="1">
      <c r="A204" s="34"/>
      <c r="B204" s="35"/>
      <c r="C204" s="188" t="s">
        <v>401</v>
      </c>
      <c r="D204" s="188" t="s">
        <v>211</v>
      </c>
      <c r="E204" s="189" t="s">
        <v>854</v>
      </c>
      <c r="F204" s="190" t="s">
        <v>855</v>
      </c>
      <c r="G204" s="191" t="s">
        <v>94</v>
      </c>
      <c r="H204" s="192">
        <v>110</v>
      </c>
      <c r="I204" s="193"/>
      <c r="J204" s="194">
        <f t="shared" si="0"/>
        <v>0</v>
      </c>
      <c r="K204" s="190" t="s">
        <v>214</v>
      </c>
      <c r="L204" s="39"/>
      <c r="M204" s="195" t="s">
        <v>1</v>
      </c>
      <c r="N204" s="196" t="s">
        <v>40</v>
      </c>
      <c r="O204" s="71"/>
      <c r="P204" s="197">
        <f t="shared" si="1"/>
        <v>0</v>
      </c>
      <c r="Q204" s="197">
        <v>0.25319999999999998</v>
      </c>
      <c r="R204" s="197">
        <f t="shared" si="2"/>
        <v>27.851999999999997</v>
      </c>
      <c r="S204" s="197">
        <v>0</v>
      </c>
      <c r="T204" s="198">
        <f t="shared" si="3"/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9" t="s">
        <v>503</v>
      </c>
      <c r="AT204" s="199" t="s">
        <v>211</v>
      </c>
      <c r="AU204" s="199" t="s">
        <v>85</v>
      </c>
      <c r="AY204" s="17" t="s">
        <v>209</v>
      </c>
      <c r="BE204" s="200">
        <f t="shared" si="4"/>
        <v>0</v>
      </c>
      <c r="BF204" s="200">
        <f t="shared" si="5"/>
        <v>0</v>
      </c>
      <c r="BG204" s="200">
        <f t="shared" si="6"/>
        <v>0</v>
      </c>
      <c r="BH204" s="200">
        <f t="shared" si="7"/>
        <v>0</v>
      </c>
      <c r="BI204" s="200">
        <f t="shared" si="8"/>
        <v>0</v>
      </c>
      <c r="BJ204" s="17" t="s">
        <v>83</v>
      </c>
      <c r="BK204" s="200">
        <f t="shared" si="9"/>
        <v>0</v>
      </c>
      <c r="BL204" s="17" t="s">
        <v>503</v>
      </c>
      <c r="BM204" s="199" t="s">
        <v>856</v>
      </c>
    </row>
    <row r="205" spans="1:65" s="2" customFormat="1" ht="24.2" customHeight="1">
      <c r="A205" s="34"/>
      <c r="B205" s="35"/>
      <c r="C205" s="188" t="s">
        <v>407</v>
      </c>
      <c r="D205" s="188" t="s">
        <v>211</v>
      </c>
      <c r="E205" s="189" t="s">
        <v>857</v>
      </c>
      <c r="F205" s="190" t="s">
        <v>858</v>
      </c>
      <c r="G205" s="191" t="s">
        <v>94</v>
      </c>
      <c r="H205" s="192">
        <v>100</v>
      </c>
      <c r="I205" s="193"/>
      <c r="J205" s="194">
        <f t="shared" si="0"/>
        <v>0</v>
      </c>
      <c r="K205" s="190" t="s">
        <v>214</v>
      </c>
      <c r="L205" s="39"/>
      <c r="M205" s="195" t="s">
        <v>1</v>
      </c>
      <c r="N205" s="196" t="s">
        <v>40</v>
      </c>
      <c r="O205" s="71"/>
      <c r="P205" s="197">
        <f t="shared" si="1"/>
        <v>0</v>
      </c>
      <c r="Q205" s="197">
        <v>0.22649</v>
      </c>
      <c r="R205" s="197">
        <f t="shared" si="2"/>
        <v>22.649000000000001</v>
      </c>
      <c r="S205" s="197">
        <v>0</v>
      </c>
      <c r="T205" s="198">
        <f t="shared" si="3"/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9" t="s">
        <v>503</v>
      </c>
      <c r="AT205" s="199" t="s">
        <v>211</v>
      </c>
      <c r="AU205" s="199" t="s">
        <v>85</v>
      </c>
      <c r="AY205" s="17" t="s">
        <v>209</v>
      </c>
      <c r="BE205" s="200">
        <f t="shared" si="4"/>
        <v>0</v>
      </c>
      <c r="BF205" s="200">
        <f t="shared" si="5"/>
        <v>0</v>
      </c>
      <c r="BG205" s="200">
        <f t="shared" si="6"/>
        <v>0</v>
      </c>
      <c r="BH205" s="200">
        <f t="shared" si="7"/>
        <v>0</v>
      </c>
      <c r="BI205" s="200">
        <f t="shared" si="8"/>
        <v>0</v>
      </c>
      <c r="BJ205" s="17" t="s">
        <v>83</v>
      </c>
      <c r="BK205" s="200">
        <f t="shared" si="9"/>
        <v>0</v>
      </c>
      <c r="BL205" s="17" t="s">
        <v>503</v>
      </c>
      <c r="BM205" s="199" t="s">
        <v>859</v>
      </c>
    </row>
    <row r="206" spans="1:65" s="2" customFormat="1" ht="24.2" customHeight="1">
      <c r="A206" s="34"/>
      <c r="B206" s="35"/>
      <c r="C206" s="188" t="s">
        <v>411</v>
      </c>
      <c r="D206" s="188" t="s">
        <v>211</v>
      </c>
      <c r="E206" s="189" t="s">
        <v>860</v>
      </c>
      <c r="F206" s="190" t="s">
        <v>861</v>
      </c>
      <c r="G206" s="191" t="s">
        <v>94</v>
      </c>
      <c r="H206" s="192">
        <v>210</v>
      </c>
      <c r="I206" s="193"/>
      <c r="J206" s="194">
        <f t="shared" si="0"/>
        <v>0</v>
      </c>
      <c r="K206" s="190" t="s">
        <v>214</v>
      </c>
      <c r="L206" s="39"/>
      <c r="M206" s="195" t="s">
        <v>1</v>
      </c>
      <c r="N206" s="196" t="s">
        <v>40</v>
      </c>
      <c r="O206" s="71"/>
      <c r="P206" s="197">
        <f t="shared" si="1"/>
        <v>0</v>
      </c>
      <c r="Q206" s="197">
        <v>9.0130000000000002E-2</v>
      </c>
      <c r="R206" s="197">
        <f t="shared" si="2"/>
        <v>18.927299999999999</v>
      </c>
      <c r="S206" s="197">
        <v>0</v>
      </c>
      <c r="T206" s="198">
        <f t="shared" si="3"/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9" t="s">
        <v>503</v>
      </c>
      <c r="AT206" s="199" t="s">
        <v>211</v>
      </c>
      <c r="AU206" s="199" t="s">
        <v>85</v>
      </c>
      <c r="AY206" s="17" t="s">
        <v>209</v>
      </c>
      <c r="BE206" s="200">
        <f t="shared" si="4"/>
        <v>0</v>
      </c>
      <c r="BF206" s="200">
        <f t="shared" si="5"/>
        <v>0</v>
      </c>
      <c r="BG206" s="200">
        <f t="shared" si="6"/>
        <v>0</v>
      </c>
      <c r="BH206" s="200">
        <f t="shared" si="7"/>
        <v>0</v>
      </c>
      <c r="BI206" s="200">
        <f t="shared" si="8"/>
        <v>0</v>
      </c>
      <c r="BJ206" s="17" t="s">
        <v>83</v>
      </c>
      <c r="BK206" s="200">
        <f t="shared" si="9"/>
        <v>0</v>
      </c>
      <c r="BL206" s="17" t="s">
        <v>503</v>
      </c>
      <c r="BM206" s="199" t="s">
        <v>862</v>
      </c>
    </row>
    <row r="207" spans="1:65" s="12" customFormat="1" ht="22.9" customHeight="1">
      <c r="B207" s="172"/>
      <c r="C207" s="173"/>
      <c r="D207" s="174" t="s">
        <v>74</v>
      </c>
      <c r="E207" s="186" t="s">
        <v>863</v>
      </c>
      <c r="F207" s="186" t="s">
        <v>864</v>
      </c>
      <c r="G207" s="173"/>
      <c r="H207" s="173"/>
      <c r="I207" s="176"/>
      <c r="J207" s="187">
        <f>BK207</f>
        <v>0</v>
      </c>
      <c r="K207" s="173"/>
      <c r="L207" s="178"/>
      <c r="M207" s="179"/>
      <c r="N207" s="180"/>
      <c r="O207" s="180"/>
      <c r="P207" s="181">
        <f>SUM(P208:P217)</f>
        <v>0</v>
      </c>
      <c r="Q207" s="180"/>
      <c r="R207" s="181">
        <f>SUM(R208:R217)</f>
        <v>0</v>
      </c>
      <c r="S207" s="180"/>
      <c r="T207" s="182">
        <f>SUM(T208:T217)</f>
        <v>0</v>
      </c>
      <c r="AR207" s="183" t="s">
        <v>96</v>
      </c>
      <c r="AT207" s="184" t="s">
        <v>74</v>
      </c>
      <c r="AU207" s="184" t="s">
        <v>83</v>
      </c>
      <c r="AY207" s="183" t="s">
        <v>209</v>
      </c>
      <c r="BK207" s="185">
        <f>SUM(BK208:BK217)</f>
        <v>0</v>
      </c>
    </row>
    <row r="208" spans="1:65" s="2" customFormat="1" ht="24.2" customHeight="1">
      <c r="A208" s="34"/>
      <c r="B208" s="35"/>
      <c r="C208" s="188" t="s">
        <v>416</v>
      </c>
      <c r="D208" s="188" t="s">
        <v>211</v>
      </c>
      <c r="E208" s="189" t="s">
        <v>865</v>
      </c>
      <c r="F208" s="190" t="s">
        <v>866</v>
      </c>
      <c r="G208" s="191" t="s">
        <v>160</v>
      </c>
      <c r="H208" s="192">
        <v>15</v>
      </c>
      <c r="I208" s="193"/>
      <c r="J208" s="194">
        <f>ROUND(I208*H208,2)</f>
        <v>0</v>
      </c>
      <c r="K208" s="190" t="s">
        <v>214</v>
      </c>
      <c r="L208" s="39"/>
      <c r="M208" s="195" t="s">
        <v>1</v>
      </c>
      <c r="N208" s="196" t="s">
        <v>40</v>
      </c>
      <c r="O208" s="71"/>
      <c r="P208" s="197">
        <f>O208*H208</f>
        <v>0</v>
      </c>
      <c r="Q208" s="197">
        <v>0</v>
      </c>
      <c r="R208" s="197">
        <f>Q208*H208</f>
        <v>0</v>
      </c>
      <c r="S208" s="197">
        <v>0</v>
      </c>
      <c r="T208" s="19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9" t="s">
        <v>503</v>
      </c>
      <c r="AT208" s="199" t="s">
        <v>211</v>
      </c>
      <c r="AU208" s="199" t="s">
        <v>85</v>
      </c>
      <c r="AY208" s="17" t="s">
        <v>209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17" t="s">
        <v>83</v>
      </c>
      <c r="BK208" s="200">
        <f>ROUND(I208*H208,2)</f>
        <v>0</v>
      </c>
      <c r="BL208" s="17" t="s">
        <v>503</v>
      </c>
      <c r="BM208" s="199" t="s">
        <v>867</v>
      </c>
    </row>
    <row r="209" spans="1:65" s="13" customFormat="1">
      <c r="B209" s="201"/>
      <c r="C209" s="202"/>
      <c r="D209" s="203" t="s">
        <v>226</v>
      </c>
      <c r="E209" s="204" t="s">
        <v>1</v>
      </c>
      <c r="F209" s="205" t="s">
        <v>694</v>
      </c>
      <c r="G209" s="202"/>
      <c r="H209" s="206">
        <v>15</v>
      </c>
      <c r="I209" s="207"/>
      <c r="J209" s="202"/>
      <c r="K209" s="202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226</v>
      </c>
      <c r="AU209" s="212" t="s">
        <v>85</v>
      </c>
      <c r="AV209" s="13" t="s">
        <v>85</v>
      </c>
      <c r="AW209" s="13" t="s">
        <v>30</v>
      </c>
      <c r="AX209" s="13" t="s">
        <v>83</v>
      </c>
      <c r="AY209" s="212" t="s">
        <v>209</v>
      </c>
    </row>
    <row r="210" spans="1:65" s="2" customFormat="1" ht="24.2" customHeight="1">
      <c r="A210" s="34"/>
      <c r="B210" s="35"/>
      <c r="C210" s="188" t="s">
        <v>421</v>
      </c>
      <c r="D210" s="188" t="s">
        <v>211</v>
      </c>
      <c r="E210" s="189" t="s">
        <v>868</v>
      </c>
      <c r="F210" s="190" t="s">
        <v>869</v>
      </c>
      <c r="G210" s="191" t="s">
        <v>160</v>
      </c>
      <c r="H210" s="192">
        <v>15</v>
      </c>
      <c r="I210" s="193"/>
      <c r="J210" s="194">
        <f>ROUND(I210*H210,2)</f>
        <v>0</v>
      </c>
      <c r="K210" s="190" t="s">
        <v>214</v>
      </c>
      <c r="L210" s="39"/>
      <c r="M210" s="195" t="s">
        <v>1</v>
      </c>
      <c r="N210" s="196" t="s">
        <v>40</v>
      </c>
      <c r="O210" s="71"/>
      <c r="P210" s="197">
        <f>O210*H210</f>
        <v>0</v>
      </c>
      <c r="Q210" s="197">
        <v>0</v>
      </c>
      <c r="R210" s="197">
        <f>Q210*H210</f>
        <v>0</v>
      </c>
      <c r="S210" s="197">
        <v>0</v>
      </c>
      <c r="T210" s="19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9" t="s">
        <v>503</v>
      </c>
      <c r="AT210" s="199" t="s">
        <v>211</v>
      </c>
      <c r="AU210" s="199" t="s">
        <v>85</v>
      </c>
      <c r="AY210" s="17" t="s">
        <v>209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7" t="s">
        <v>83</v>
      </c>
      <c r="BK210" s="200">
        <f>ROUND(I210*H210,2)</f>
        <v>0</v>
      </c>
      <c r="BL210" s="17" t="s">
        <v>503</v>
      </c>
      <c r="BM210" s="199" t="s">
        <v>870</v>
      </c>
    </row>
    <row r="211" spans="1:65" s="13" customFormat="1">
      <c r="B211" s="201"/>
      <c r="C211" s="202"/>
      <c r="D211" s="203" t="s">
        <v>226</v>
      </c>
      <c r="E211" s="204" t="s">
        <v>1</v>
      </c>
      <c r="F211" s="205" t="s">
        <v>694</v>
      </c>
      <c r="G211" s="202"/>
      <c r="H211" s="206">
        <v>15</v>
      </c>
      <c r="I211" s="207"/>
      <c r="J211" s="202"/>
      <c r="K211" s="202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226</v>
      </c>
      <c r="AU211" s="212" t="s">
        <v>85</v>
      </c>
      <c r="AV211" s="13" t="s">
        <v>85</v>
      </c>
      <c r="AW211" s="13" t="s">
        <v>30</v>
      </c>
      <c r="AX211" s="13" t="s">
        <v>83</v>
      </c>
      <c r="AY211" s="212" t="s">
        <v>209</v>
      </c>
    </row>
    <row r="212" spans="1:65" s="2" customFormat="1" ht="24.2" customHeight="1">
      <c r="A212" s="34"/>
      <c r="B212" s="35"/>
      <c r="C212" s="188" t="s">
        <v>426</v>
      </c>
      <c r="D212" s="188" t="s">
        <v>211</v>
      </c>
      <c r="E212" s="189" t="s">
        <v>871</v>
      </c>
      <c r="F212" s="190" t="s">
        <v>872</v>
      </c>
      <c r="G212" s="191" t="s">
        <v>160</v>
      </c>
      <c r="H212" s="192">
        <v>15</v>
      </c>
      <c r="I212" s="193"/>
      <c r="J212" s="194">
        <f>ROUND(I212*H212,2)</f>
        <v>0</v>
      </c>
      <c r="K212" s="190" t="s">
        <v>1</v>
      </c>
      <c r="L212" s="39"/>
      <c r="M212" s="195" t="s">
        <v>1</v>
      </c>
      <c r="N212" s="196" t="s">
        <v>40</v>
      </c>
      <c r="O212" s="71"/>
      <c r="P212" s="197">
        <f>O212*H212</f>
        <v>0</v>
      </c>
      <c r="Q212" s="197">
        <v>0</v>
      </c>
      <c r="R212" s="197">
        <f>Q212*H212</f>
        <v>0</v>
      </c>
      <c r="S212" s="197">
        <v>0</v>
      </c>
      <c r="T212" s="19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9" t="s">
        <v>503</v>
      </c>
      <c r="AT212" s="199" t="s">
        <v>211</v>
      </c>
      <c r="AU212" s="199" t="s">
        <v>85</v>
      </c>
      <c r="AY212" s="17" t="s">
        <v>209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17" t="s">
        <v>83</v>
      </c>
      <c r="BK212" s="200">
        <f>ROUND(I212*H212,2)</f>
        <v>0</v>
      </c>
      <c r="BL212" s="17" t="s">
        <v>503</v>
      </c>
      <c r="BM212" s="199" t="s">
        <v>873</v>
      </c>
    </row>
    <row r="213" spans="1:65" s="15" customFormat="1">
      <c r="B213" s="238"/>
      <c r="C213" s="239"/>
      <c r="D213" s="203" t="s">
        <v>226</v>
      </c>
      <c r="E213" s="240" t="s">
        <v>1</v>
      </c>
      <c r="F213" s="241" t="s">
        <v>874</v>
      </c>
      <c r="G213" s="239"/>
      <c r="H213" s="240" t="s">
        <v>1</v>
      </c>
      <c r="I213" s="242"/>
      <c r="J213" s="239"/>
      <c r="K213" s="239"/>
      <c r="L213" s="243"/>
      <c r="M213" s="244"/>
      <c r="N213" s="245"/>
      <c r="O213" s="245"/>
      <c r="P213" s="245"/>
      <c r="Q213" s="245"/>
      <c r="R213" s="245"/>
      <c r="S213" s="245"/>
      <c r="T213" s="246"/>
      <c r="AT213" s="247" t="s">
        <v>226</v>
      </c>
      <c r="AU213" s="247" t="s">
        <v>85</v>
      </c>
      <c r="AV213" s="15" t="s">
        <v>83</v>
      </c>
      <c r="AW213" s="15" t="s">
        <v>30</v>
      </c>
      <c r="AX213" s="15" t="s">
        <v>75</v>
      </c>
      <c r="AY213" s="247" t="s">
        <v>209</v>
      </c>
    </row>
    <row r="214" spans="1:65" s="15" customFormat="1" ht="33.75">
      <c r="B214" s="238"/>
      <c r="C214" s="239"/>
      <c r="D214" s="203" t="s">
        <v>226</v>
      </c>
      <c r="E214" s="240" t="s">
        <v>1</v>
      </c>
      <c r="F214" s="241" t="s">
        <v>875</v>
      </c>
      <c r="G214" s="239"/>
      <c r="H214" s="240" t="s">
        <v>1</v>
      </c>
      <c r="I214" s="242"/>
      <c r="J214" s="239"/>
      <c r="K214" s="239"/>
      <c r="L214" s="243"/>
      <c r="M214" s="244"/>
      <c r="N214" s="245"/>
      <c r="O214" s="245"/>
      <c r="P214" s="245"/>
      <c r="Q214" s="245"/>
      <c r="R214" s="245"/>
      <c r="S214" s="245"/>
      <c r="T214" s="246"/>
      <c r="AT214" s="247" t="s">
        <v>226</v>
      </c>
      <c r="AU214" s="247" t="s">
        <v>85</v>
      </c>
      <c r="AV214" s="15" t="s">
        <v>83</v>
      </c>
      <c r="AW214" s="15" t="s">
        <v>30</v>
      </c>
      <c r="AX214" s="15" t="s">
        <v>75</v>
      </c>
      <c r="AY214" s="247" t="s">
        <v>209</v>
      </c>
    </row>
    <row r="215" spans="1:65" s="13" customFormat="1">
      <c r="B215" s="201"/>
      <c r="C215" s="202"/>
      <c r="D215" s="203" t="s">
        <v>226</v>
      </c>
      <c r="E215" s="204" t="s">
        <v>1</v>
      </c>
      <c r="F215" s="205" t="s">
        <v>694</v>
      </c>
      <c r="G215" s="202"/>
      <c r="H215" s="206">
        <v>15</v>
      </c>
      <c r="I215" s="207"/>
      <c r="J215" s="202"/>
      <c r="K215" s="202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226</v>
      </c>
      <c r="AU215" s="212" t="s">
        <v>85</v>
      </c>
      <c r="AV215" s="13" t="s">
        <v>85</v>
      </c>
      <c r="AW215" s="13" t="s">
        <v>30</v>
      </c>
      <c r="AX215" s="13" t="s">
        <v>83</v>
      </c>
      <c r="AY215" s="212" t="s">
        <v>209</v>
      </c>
    </row>
    <row r="216" spans="1:65" s="2" customFormat="1" ht="16.5" customHeight="1">
      <c r="A216" s="34"/>
      <c r="B216" s="35"/>
      <c r="C216" s="188" t="s">
        <v>433</v>
      </c>
      <c r="D216" s="188" t="s">
        <v>211</v>
      </c>
      <c r="E216" s="189" t="s">
        <v>876</v>
      </c>
      <c r="F216" s="190" t="s">
        <v>877</v>
      </c>
      <c r="G216" s="191" t="s">
        <v>160</v>
      </c>
      <c r="H216" s="192">
        <v>15</v>
      </c>
      <c r="I216" s="193"/>
      <c r="J216" s="194">
        <f>ROUND(I216*H216,2)</f>
        <v>0</v>
      </c>
      <c r="K216" s="190" t="s">
        <v>1</v>
      </c>
      <c r="L216" s="39"/>
      <c r="M216" s="195" t="s">
        <v>1</v>
      </c>
      <c r="N216" s="196" t="s">
        <v>40</v>
      </c>
      <c r="O216" s="71"/>
      <c r="P216" s="197">
        <f>O216*H216</f>
        <v>0</v>
      </c>
      <c r="Q216" s="197">
        <v>0</v>
      </c>
      <c r="R216" s="197">
        <f>Q216*H216</f>
        <v>0</v>
      </c>
      <c r="S216" s="197">
        <v>0</v>
      </c>
      <c r="T216" s="19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503</v>
      </c>
      <c r="AT216" s="199" t="s">
        <v>211</v>
      </c>
      <c r="AU216" s="199" t="s">
        <v>85</v>
      </c>
      <c r="AY216" s="17" t="s">
        <v>209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7" t="s">
        <v>83</v>
      </c>
      <c r="BK216" s="200">
        <f>ROUND(I216*H216,2)</f>
        <v>0</v>
      </c>
      <c r="BL216" s="17" t="s">
        <v>503</v>
      </c>
      <c r="BM216" s="199" t="s">
        <v>878</v>
      </c>
    </row>
    <row r="217" spans="1:65" s="13" customFormat="1">
      <c r="B217" s="201"/>
      <c r="C217" s="202"/>
      <c r="D217" s="203" t="s">
        <v>226</v>
      </c>
      <c r="E217" s="204" t="s">
        <v>1</v>
      </c>
      <c r="F217" s="205" t="s">
        <v>690</v>
      </c>
      <c r="G217" s="202"/>
      <c r="H217" s="206">
        <v>15</v>
      </c>
      <c r="I217" s="207"/>
      <c r="J217" s="202"/>
      <c r="K217" s="202"/>
      <c r="L217" s="208"/>
      <c r="M217" s="248"/>
      <c r="N217" s="249"/>
      <c r="O217" s="249"/>
      <c r="P217" s="249"/>
      <c r="Q217" s="249"/>
      <c r="R217" s="249"/>
      <c r="S217" s="249"/>
      <c r="T217" s="250"/>
      <c r="AT217" s="212" t="s">
        <v>226</v>
      </c>
      <c r="AU217" s="212" t="s">
        <v>85</v>
      </c>
      <c r="AV217" s="13" t="s">
        <v>85</v>
      </c>
      <c r="AW217" s="13" t="s">
        <v>30</v>
      </c>
      <c r="AX217" s="13" t="s">
        <v>83</v>
      </c>
      <c r="AY217" s="212" t="s">
        <v>209</v>
      </c>
    </row>
    <row r="218" spans="1:65" s="2" customFormat="1" ht="6.95" customHeight="1">
      <c r="A218" s="34"/>
      <c r="B218" s="54"/>
      <c r="C218" s="55"/>
      <c r="D218" s="55"/>
      <c r="E218" s="55"/>
      <c r="F218" s="55"/>
      <c r="G218" s="55"/>
      <c r="H218" s="55"/>
      <c r="I218" s="55"/>
      <c r="J218" s="55"/>
      <c r="K218" s="55"/>
      <c r="L218" s="39"/>
      <c r="M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</row>
  </sheetData>
  <sheetProtection algorithmName="SHA-512" hashValue="xbV6bOnirQbid6pL2QYDf8wgpSthSHRjFeGmUabVIzRY/JU7QjyUpMSvDQOPfubdKnd26uNZnMyTpSBYkTdUpA==" saltValue="ItFiJQpW4Ds3XHlLaYHA3Q==" spinCount="100000" sheet="1" objects="1" scenarios="1"/>
  <autoFilter ref="C119:K217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2:BM150"/>
  <sheetViews>
    <sheetView showGridLines="0" tabSelected="1" topLeftCell="A112" workbookViewId="0">
      <selection activeCell="F127" sqref="F12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7" t="s">
        <v>91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</row>
    <row r="4" spans="1:46" s="1" customFormat="1" ht="24.95" customHeight="1">
      <c r="B4" s="20"/>
      <c r="D4" s="111" t="s">
        <v>100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15</v>
      </c>
      <c r="L6" s="20"/>
    </row>
    <row r="7" spans="1:46" s="1" customFormat="1" ht="16.5" customHeight="1">
      <c r="B7" s="20"/>
      <c r="E7" s="312" t="str">
        <f>'Rekapitulace stavby'!K6</f>
        <v>JUGOSLÁVSKÁ II. OD NOVOVESKÉ PO OPAVSKOU</v>
      </c>
      <c r="F7" s="313"/>
      <c r="G7" s="313"/>
      <c r="H7" s="313"/>
      <c r="L7" s="20"/>
    </row>
    <row r="8" spans="1:46" s="2" customFormat="1" ht="12" customHeight="1">
      <c r="A8" s="34"/>
      <c r="B8" s="39"/>
      <c r="C8" s="34"/>
      <c r="D8" s="113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4" t="s">
        <v>958</v>
      </c>
      <c r="F9" s="315"/>
      <c r="G9" s="315"/>
      <c r="H9" s="31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17</v>
      </c>
      <c r="E11" s="34"/>
      <c r="F11" s="114" t="s">
        <v>1</v>
      </c>
      <c r="G11" s="34"/>
      <c r="H11" s="34"/>
      <c r="I11" s="113" t="s">
        <v>18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19</v>
      </c>
      <c r="E12" s="34"/>
      <c r="F12" s="114" t="s">
        <v>20</v>
      </c>
      <c r="G12" s="34"/>
      <c r="H12" s="34"/>
      <c r="I12" s="113" t="s">
        <v>21</v>
      </c>
      <c r="J12" s="115">
        <v>44988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22</v>
      </c>
      <c r="E14" s="34"/>
      <c r="F14" s="34"/>
      <c r="G14" s="34"/>
      <c r="H14" s="34"/>
      <c r="I14" s="113" t="s">
        <v>23</v>
      </c>
      <c r="J14" s="114" t="s">
        <v>879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">
        <v>24</v>
      </c>
      <c r="F15" s="34"/>
      <c r="G15" s="34"/>
      <c r="H15" s="34"/>
      <c r="I15" s="113" t="s">
        <v>25</v>
      </c>
      <c r="J15" s="114" t="s">
        <v>880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26</v>
      </c>
      <c r="E17" s="34"/>
      <c r="F17" s="34"/>
      <c r="G17" s="34"/>
      <c r="H17" s="34"/>
      <c r="I17" s="113" t="s">
        <v>23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6" t="str">
        <f>'Rekapitulace stavby'!E14</f>
        <v>Vyplň údaj</v>
      </c>
      <c r="F18" s="317"/>
      <c r="G18" s="317"/>
      <c r="H18" s="317"/>
      <c r="I18" s="113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28</v>
      </c>
      <c r="E20" s="34"/>
      <c r="F20" s="34"/>
      <c r="G20" s="34"/>
      <c r="H20" s="34"/>
      <c r="I20" s="113" t="s">
        <v>23</v>
      </c>
      <c r="J20" s="114" t="s">
        <v>881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29</v>
      </c>
      <c r="F21" s="34"/>
      <c r="G21" s="34"/>
      <c r="H21" s="34"/>
      <c r="I21" s="113" t="s">
        <v>25</v>
      </c>
      <c r="J21" s="114" t="s">
        <v>882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31</v>
      </c>
      <c r="E23" s="34"/>
      <c r="F23" s="34"/>
      <c r="G23" s="34"/>
      <c r="H23" s="34"/>
      <c r="I23" s="113" t="s">
        <v>23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32</v>
      </c>
      <c r="F24" s="34"/>
      <c r="G24" s="34"/>
      <c r="H24" s="34"/>
      <c r="I24" s="113" t="s">
        <v>25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8" t="s">
        <v>1</v>
      </c>
      <c r="F27" s="318"/>
      <c r="G27" s="318"/>
      <c r="H27" s="318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0"/>
      <c r="E29" s="120"/>
      <c r="F29" s="120"/>
      <c r="G29" s="120"/>
      <c r="H29" s="120"/>
      <c r="I29" s="120"/>
      <c r="J29" s="120"/>
      <c r="K29" s="120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1" t="s">
        <v>35</v>
      </c>
      <c r="E30" s="34"/>
      <c r="F30" s="34"/>
      <c r="G30" s="34"/>
      <c r="H30" s="34"/>
      <c r="I30" s="34"/>
      <c r="J30" s="12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0"/>
      <c r="E31" s="120"/>
      <c r="F31" s="120"/>
      <c r="G31" s="120"/>
      <c r="H31" s="120"/>
      <c r="I31" s="120"/>
      <c r="J31" s="120"/>
      <c r="K31" s="120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3" t="s">
        <v>37</v>
      </c>
      <c r="G32" s="34"/>
      <c r="H32" s="34"/>
      <c r="I32" s="123" t="s">
        <v>36</v>
      </c>
      <c r="J32" s="123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4" t="s">
        <v>39</v>
      </c>
      <c r="E33" s="113" t="s">
        <v>40</v>
      </c>
      <c r="F33" s="125">
        <f>ROUND((SUM(BE120:BE149)),  2)</f>
        <v>0</v>
      </c>
      <c r="G33" s="34"/>
      <c r="H33" s="34"/>
      <c r="I33" s="126">
        <v>0.21</v>
      </c>
      <c r="J33" s="125">
        <f>ROUND(((SUM(BE120:BE149))*I33),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5">
        <f>ROUND((SUM(BF120:BF149)),  2)</f>
        <v>0</v>
      </c>
      <c r="G34" s="34"/>
      <c r="H34" s="34"/>
      <c r="I34" s="126">
        <v>0.15</v>
      </c>
      <c r="J34" s="125">
        <f>ROUND(((SUM(BF120:BF149))*I34),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5">
        <f>ROUND((SUM(BG120:BG149)),  2)</f>
        <v>0</v>
      </c>
      <c r="G35" s="34"/>
      <c r="H35" s="34"/>
      <c r="I35" s="126">
        <v>0.21</v>
      </c>
      <c r="J35" s="125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5">
        <f>ROUND((SUM(BH120:BH149)),  2)</f>
        <v>0</v>
      </c>
      <c r="G36" s="34"/>
      <c r="H36" s="34"/>
      <c r="I36" s="126">
        <v>0.15</v>
      </c>
      <c r="J36" s="125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5">
        <f>ROUND((SUM(BI120:BI149)),  2)</f>
        <v>0</v>
      </c>
      <c r="G37" s="34"/>
      <c r="H37" s="34"/>
      <c r="I37" s="126">
        <v>0</v>
      </c>
      <c r="J37" s="125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7"/>
      <c r="D39" s="128" t="s">
        <v>45</v>
      </c>
      <c r="E39" s="129"/>
      <c r="F39" s="129"/>
      <c r="G39" s="130" t="s">
        <v>46</v>
      </c>
      <c r="H39" s="131" t="s">
        <v>47</v>
      </c>
      <c r="I39" s="129"/>
      <c r="J39" s="132">
        <f>SUM(J30:J37)</f>
        <v>0</v>
      </c>
      <c r="K39" s="133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4" t="s">
        <v>48</v>
      </c>
      <c r="E50" s="135"/>
      <c r="F50" s="135"/>
      <c r="G50" s="134" t="s">
        <v>49</v>
      </c>
      <c r="H50" s="135"/>
      <c r="I50" s="135"/>
      <c r="J50" s="135"/>
      <c r="K50" s="135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6" t="s">
        <v>50</v>
      </c>
      <c r="E61" s="137"/>
      <c r="F61" s="138" t="s">
        <v>51</v>
      </c>
      <c r="G61" s="136" t="s">
        <v>50</v>
      </c>
      <c r="H61" s="137"/>
      <c r="I61" s="137"/>
      <c r="J61" s="139" t="s">
        <v>51</v>
      </c>
      <c r="K61" s="1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4" t="s">
        <v>52</v>
      </c>
      <c r="E65" s="140"/>
      <c r="F65" s="140"/>
      <c r="G65" s="134" t="s">
        <v>53</v>
      </c>
      <c r="H65" s="140"/>
      <c r="I65" s="140"/>
      <c r="J65" s="140"/>
      <c r="K65" s="140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6" t="s">
        <v>50</v>
      </c>
      <c r="E76" s="137"/>
      <c r="F76" s="138" t="s">
        <v>51</v>
      </c>
      <c r="G76" s="136" t="s">
        <v>50</v>
      </c>
      <c r="H76" s="137"/>
      <c r="I76" s="137"/>
      <c r="J76" s="139" t="s">
        <v>51</v>
      </c>
      <c r="K76" s="1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hidden="1" customHeight="1">
      <c r="A81" s="34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180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15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10" t="str">
        <f>E7</f>
        <v>JUGOSLÁVSKÁ II. OD NOVOVESKÉ PO OPAVSKOU</v>
      </c>
      <c r="F85" s="311"/>
      <c r="G85" s="311"/>
      <c r="H85" s="31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114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72" t="str">
        <f>E9</f>
        <v>VON - VEDLEJŠÍ A OSTATNÍ NÁKLADY R2</v>
      </c>
      <c r="F87" s="309"/>
      <c r="G87" s="309"/>
      <c r="H87" s="30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19</v>
      </c>
      <c r="D89" s="36"/>
      <c r="E89" s="36"/>
      <c r="F89" s="27" t="str">
        <f>F12</f>
        <v>TEPLICE</v>
      </c>
      <c r="G89" s="36"/>
      <c r="H89" s="36"/>
      <c r="I89" s="29" t="s">
        <v>21</v>
      </c>
      <c r="J89" s="66">
        <f>IF(J12="","",J12)</f>
        <v>44988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hidden="1" customHeight="1">
      <c r="A91" s="34"/>
      <c r="B91" s="35"/>
      <c r="C91" s="29" t="s">
        <v>22</v>
      </c>
      <c r="D91" s="36"/>
      <c r="E91" s="36"/>
      <c r="F91" s="27" t="str">
        <f>E15</f>
        <v>STATUTÁRNÍ MĚSTO TEPLICE</v>
      </c>
      <c r="G91" s="36"/>
      <c r="H91" s="36"/>
      <c r="I91" s="29" t="s">
        <v>28</v>
      </c>
      <c r="J91" s="32" t="str">
        <f>E21</f>
        <v>RAPID MOST SPOL. S 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>PLHÁK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5" t="s">
        <v>181</v>
      </c>
      <c r="D94" s="146"/>
      <c r="E94" s="146"/>
      <c r="F94" s="146"/>
      <c r="G94" s="146"/>
      <c r="H94" s="146"/>
      <c r="I94" s="146"/>
      <c r="J94" s="147" t="s">
        <v>182</v>
      </c>
      <c r="K94" s="14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48" t="s">
        <v>183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184</v>
      </c>
    </row>
    <row r="97" spans="1:31" s="9" customFormat="1" ht="24.95" hidden="1" customHeight="1">
      <c r="B97" s="149"/>
      <c r="C97" s="150"/>
      <c r="D97" s="151" t="s">
        <v>883</v>
      </c>
      <c r="E97" s="152"/>
      <c r="F97" s="152"/>
      <c r="G97" s="152"/>
      <c r="H97" s="152"/>
      <c r="I97" s="152"/>
      <c r="J97" s="153">
        <f>J121</f>
        <v>0</v>
      </c>
      <c r="K97" s="150"/>
      <c r="L97" s="154"/>
    </row>
    <row r="98" spans="1:31" s="10" customFormat="1" ht="19.899999999999999" hidden="1" customHeight="1">
      <c r="B98" s="155"/>
      <c r="C98" s="156"/>
      <c r="D98" s="157" t="s">
        <v>884</v>
      </c>
      <c r="E98" s="158"/>
      <c r="F98" s="158"/>
      <c r="G98" s="158"/>
      <c r="H98" s="158"/>
      <c r="I98" s="158"/>
      <c r="J98" s="159">
        <f>J122</f>
        <v>0</v>
      </c>
      <c r="K98" s="156"/>
      <c r="L98" s="160"/>
    </row>
    <row r="99" spans="1:31" s="10" customFormat="1" ht="19.899999999999999" hidden="1" customHeight="1">
      <c r="B99" s="155"/>
      <c r="C99" s="156"/>
      <c r="D99" s="157" t="s">
        <v>885</v>
      </c>
      <c r="E99" s="158"/>
      <c r="F99" s="158"/>
      <c r="G99" s="158"/>
      <c r="H99" s="158"/>
      <c r="I99" s="158"/>
      <c r="J99" s="159">
        <f>J133</f>
        <v>0</v>
      </c>
      <c r="K99" s="156"/>
      <c r="L99" s="160"/>
    </row>
    <row r="100" spans="1:31" s="10" customFormat="1" ht="19.899999999999999" hidden="1" customHeight="1">
      <c r="B100" s="155"/>
      <c r="C100" s="156"/>
      <c r="D100" s="157" t="s">
        <v>886</v>
      </c>
      <c r="E100" s="158"/>
      <c r="F100" s="158"/>
      <c r="G100" s="158"/>
      <c r="H100" s="158"/>
      <c r="I100" s="158"/>
      <c r="J100" s="159">
        <f>J146</f>
        <v>0</v>
      </c>
      <c r="K100" s="156"/>
      <c r="L100" s="160"/>
    </row>
    <row r="101" spans="1:31" s="2" customFormat="1" ht="21.75" hidden="1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hidden="1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hidden="1"/>
    <row r="104" spans="1:31" hidden="1"/>
    <row r="105" spans="1:31" hidden="1"/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195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15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10" t="str">
        <f>E7</f>
        <v>JUGOSLÁVSKÁ II. OD NOVOVESKÉ PO OPAVSKOU</v>
      </c>
      <c r="F110" s="311"/>
      <c r="G110" s="311"/>
      <c r="H110" s="311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114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72" t="str">
        <f>E9</f>
        <v>VON - VEDLEJŠÍ A OSTATNÍ NÁKLADY R2</v>
      </c>
      <c r="F112" s="309"/>
      <c r="G112" s="309"/>
      <c r="H112" s="309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19</v>
      </c>
      <c r="D114" s="36"/>
      <c r="E114" s="36"/>
      <c r="F114" s="27" t="str">
        <f>F12</f>
        <v>TEPLICE</v>
      </c>
      <c r="G114" s="36"/>
      <c r="H114" s="36"/>
      <c r="I114" s="29" t="s">
        <v>21</v>
      </c>
      <c r="J114" s="66">
        <f>IF(J12="","",J12)</f>
        <v>44988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25.7" customHeight="1">
      <c r="A116" s="34"/>
      <c r="B116" s="35"/>
      <c r="C116" s="29" t="s">
        <v>22</v>
      </c>
      <c r="D116" s="36"/>
      <c r="E116" s="36"/>
      <c r="F116" s="27" t="str">
        <f>E15</f>
        <v>STATUTÁRNÍ MĚSTO TEPLICE</v>
      </c>
      <c r="G116" s="36"/>
      <c r="H116" s="36"/>
      <c r="I116" s="29" t="s">
        <v>28</v>
      </c>
      <c r="J116" s="32" t="str">
        <f>E21</f>
        <v>RAPID MOST SPOL. S R.O.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26</v>
      </c>
      <c r="D117" s="36"/>
      <c r="E117" s="36"/>
      <c r="F117" s="27" t="str">
        <f>IF(E18="","",E18)</f>
        <v>Vyplň údaj</v>
      </c>
      <c r="G117" s="36"/>
      <c r="H117" s="36"/>
      <c r="I117" s="29" t="s">
        <v>31</v>
      </c>
      <c r="J117" s="32" t="str">
        <f>E24</f>
        <v>PLHÁK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61"/>
      <c r="B119" s="162"/>
      <c r="C119" s="163" t="s">
        <v>196</v>
      </c>
      <c r="D119" s="164" t="s">
        <v>60</v>
      </c>
      <c r="E119" s="164" t="s">
        <v>56</v>
      </c>
      <c r="F119" s="164" t="s">
        <v>57</v>
      </c>
      <c r="G119" s="164" t="s">
        <v>197</v>
      </c>
      <c r="H119" s="164" t="s">
        <v>198</v>
      </c>
      <c r="I119" s="164" t="s">
        <v>199</v>
      </c>
      <c r="J119" s="164" t="s">
        <v>182</v>
      </c>
      <c r="K119" s="165" t="s">
        <v>200</v>
      </c>
      <c r="L119" s="166"/>
      <c r="M119" s="75" t="s">
        <v>1</v>
      </c>
      <c r="N119" s="76" t="s">
        <v>39</v>
      </c>
      <c r="O119" s="76" t="s">
        <v>201</v>
      </c>
      <c r="P119" s="76" t="s">
        <v>202</v>
      </c>
      <c r="Q119" s="76" t="s">
        <v>203</v>
      </c>
      <c r="R119" s="76" t="s">
        <v>204</v>
      </c>
      <c r="S119" s="76" t="s">
        <v>205</v>
      </c>
      <c r="T119" s="77" t="s">
        <v>206</v>
      </c>
      <c r="U119" s="161"/>
      <c r="V119" s="161"/>
      <c r="W119" s="161"/>
      <c r="X119" s="161"/>
      <c r="Y119" s="161"/>
      <c r="Z119" s="161"/>
      <c r="AA119" s="161"/>
      <c r="AB119" s="161"/>
      <c r="AC119" s="161"/>
      <c r="AD119" s="161"/>
      <c r="AE119" s="161"/>
    </row>
    <row r="120" spans="1:65" s="2" customFormat="1" ht="22.9" customHeight="1">
      <c r="A120" s="34"/>
      <c r="B120" s="35"/>
      <c r="C120" s="82" t="s">
        <v>207</v>
      </c>
      <c r="D120" s="36"/>
      <c r="E120" s="36"/>
      <c r="F120" s="36"/>
      <c r="G120" s="36"/>
      <c r="H120" s="36"/>
      <c r="I120" s="36"/>
      <c r="J120" s="167">
        <f>BK120</f>
        <v>0</v>
      </c>
      <c r="K120" s="36"/>
      <c r="L120" s="39"/>
      <c r="M120" s="78"/>
      <c r="N120" s="168"/>
      <c r="O120" s="79"/>
      <c r="P120" s="169">
        <f>P121</f>
        <v>0</v>
      </c>
      <c r="Q120" s="79"/>
      <c r="R120" s="169">
        <f>R121</f>
        <v>0</v>
      </c>
      <c r="S120" s="79"/>
      <c r="T120" s="170">
        <f>T121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74</v>
      </c>
      <c r="AU120" s="17" t="s">
        <v>184</v>
      </c>
      <c r="BK120" s="171">
        <f>BK121</f>
        <v>0</v>
      </c>
    </row>
    <row r="121" spans="1:65" s="12" customFormat="1" ht="25.9" customHeight="1">
      <c r="B121" s="172"/>
      <c r="C121" s="173"/>
      <c r="D121" s="174" t="s">
        <v>74</v>
      </c>
      <c r="E121" s="175" t="s">
        <v>887</v>
      </c>
      <c r="F121" s="175" t="s">
        <v>888</v>
      </c>
      <c r="G121" s="173"/>
      <c r="H121" s="173"/>
      <c r="I121" s="176"/>
      <c r="J121" s="177">
        <f>BK121</f>
        <v>0</v>
      </c>
      <c r="K121" s="173"/>
      <c r="L121" s="178"/>
      <c r="M121" s="179"/>
      <c r="N121" s="180"/>
      <c r="O121" s="180"/>
      <c r="P121" s="181">
        <f>P122+P133+P146</f>
        <v>0</v>
      </c>
      <c r="Q121" s="180"/>
      <c r="R121" s="181">
        <f>R122+R133+R146</f>
        <v>0</v>
      </c>
      <c r="S121" s="180"/>
      <c r="T121" s="182">
        <f>T122+T133+T146</f>
        <v>0</v>
      </c>
      <c r="AR121" s="183" t="s">
        <v>227</v>
      </c>
      <c r="AT121" s="184" t="s">
        <v>74</v>
      </c>
      <c r="AU121" s="184" t="s">
        <v>75</v>
      </c>
      <c r="AY121" s="183" t="s">
        <v>209</v>
      </c>
      <c r="BK121" s="185">
        <f>BK122+BK133+BK146</f>
        <v>0</v>
      </c>
    </row>
    <row r="122" spans="1:65" s="12" customFormat="1" ht="22.9" customHeight="1">
      <c r="B122" s="172"/>
      <c r="C122" s="173"/>
      <c r="D122" s="174" t="s">
        <v>74</v>
      </c>
      <c r="E122" s="186" t="s">
        <v>889</v>
      </c>
      <c r="F122" s="186" t="s">
        <v>890</v>
      </c>
      <c r="G122" s="173"/>
      <c r="H122" s="173"/>
      <c r="I122" s="176"/>
      <c r="J122" s="187">
        <f>BK122</f>
        <v>0</v>
      </c>
      <c r="K122" s="173"/>
      <c r="L122" s="178"/>
      <c r="M122" s="179"/>
      <c r="N122" s="180"/>
      <c r="O122" s="180"/>
      <c r="P122" s="181">
        <f>SUM(P123:P132)</f>
        <v>0</v>
      </c>
      <c r="Q122" s="180"/>
      <c r="R122" s="181">
        <f>SUM(R123:R132)</f>
        <v>0</v>
      </c>
      <c r="S122" s="180"/>
      <c r="T122" s="182">
        <f>SUM(T123:T132)</f>
        <v>0</v>
      </c>
      <c r="AR122" s="183" t="s">
        <v>227</v>
      </c>
      <c r="AT122" s="184" t="s">
        <v>74</v>
      </c>
      <c r="AU122" s="184" t="s">
        <v>83</v>
      </c>
      <c r="AY122" s="183" t="s">
        <v>209</v>
      </c>
      <c r="BK122" s="185">
        <f>SUM(BK123:BK132)</f>
        <v>0</v>
      </c>
    </row>
    <row r="123" spans="1:65" s="2" customFormat="1" ht="16.5" customHeight="1">
      <c r="A123" s="34"/>
      <c r="B123" s="35"/>
      <c r="C123" s="188" t="s">
        <v>83</v>
      </c>
      <c r="D123" s="188" t="s">
        <v>211</v>
      </c>
      <c r="E123" s="189" t="s">
        <v>891</v>
      </c>
      <c r="F123" s="190" t="s">
        <v>892</v>
      </c>
      <c r="G123" s="191" t="s">
        <v>893</v>
      </c>
      <c r="H123" s="192">
        <v>50</v>
      </c>
      <c r="I123" s="193"/>
      <c r="J123" s="194">
        <f>ROUND(I123*H123,2)</f>
        <v>0</v>
      </c>
      <c r="K123" s="190" t="s">
        <v>214</v>
      </c>
      <c r="L123" s="39"/>
      <c r="M123" s="195" t="s">
        <v>1</v>
      </c>
      <c r="N123" s="196" t="s">
        <v>40</v>
      </c>
      <c r="O123" s="71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9" t="s">
        <v>894</v>
      </c>
      <c r="AT123" s="199" t="s">
        <v>211</v>
      </c>
      <c r="AU123" s="199" t="s">
        <v>85</v>
      </c>
      <c r="AY123" s="17" t="s">
        <v>209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7" t="s">
        <v>83</v>
      </c>
      <c r="BK123" s="200">
        <f>ROUND(I123*H123,2)</f>
        <v>0</v>
      </c>
      <c r="BL123" s="17" t="s">
        <v>894</v>
      </c>
      <c r="BM123" s="199" t="s">
        <v>895</v>
      </c>
    </row>
    <row r="124" spans="1:65" s="13" customFormat="1">
      <c r="B124" s="201"/>
      <c r="C124" s="202"/>
      <c r="D124" s="203" t="s">
        <v>226</v>
      </c>
      <c r="E124" s="204" t="s">
        <v>1</v>
      </c>
      <c r="F124" s="205" t="s">
        <v>896</v>
      </c>
      <c r="G124" s="202"/>
      <c r="H124" s="206">
        <v>50</v>
      </c>
      <c r="I124" s="207"/>
      <c r="J124" s="202"/>
      <c r="K124" s="202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226</v>
      </c>
      <c r="AU124" s="212" t="s">
        <v>85</v>
      </c>
      <c r="AV124" s="13" t="s">
        <v>85</v>
      </c>
      <c r="AW124" s="13" t="s">
        <v>30</v>
      </c>
      <c r="AX124" s="13" t="s">
        <v>83</v>
      </c>
      <c r="AY124" s="212" t="s">
        <v>209</v>
      </c>
    </row>
    <row r="125" spans="1:65" s="2" customFormat="1" ht="16.5" customHeight="1">
      <c r="A125" s="34"/>
      <c r="B125" s="35"/>
      <c r="C125" s="188" t="s">
        <v>85</v>
      </c>
      <c r="D125" s="188" t="s">
        <v>211</v>
      </c>
      <c r="E125" s="189" t="s">
        <v>897</v>
      </c>
      <c r="F125" s="190" t="s">
        <v>898</v>
      </c>
      <c r="G125" s="191" t="s">
        <v>893</v>
      </c>
      <c r="H125" s="192">
        <v>20</v>
      </c>
      <c r="I125" s="193"/>
      <c r="J125" s="194">
        <f>ROUND(I125*H125,2)</f>
        <v>0</v>
      </c>
      <c r="K125" s="190" t="s">
        <v>214</v>
      </c>
      <c r="L125" s="39"/>
      <c r="M125" s="195" t="s">
        <v>1</v>
      </c>
      <c r="N125" s="196" t="s">
        <v>40</v>
      </c>
      <c r="O125" s="71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9" t="s">
        <v>894</v>
      </c>
      <c r="AT125" s="199" t="s">
        <v>211</v>
      </c>
      <c r="AU125" s="199" t="s">
        <v>85</v>
      </c>
      <c r="AY125" s="17" t="s">
        <v>209</v>
      </c>
      <c r="BE125" s="200">
        <f>IF(N125="základní",J125,0)</f>
        <v>0</v>
      </c>
      <c r="BF125" s="200">
        <f>IF(N125="snížená",J125,0)</f>
        <v>0</v>
      </c>
      <c r="BG125" s="200">
        <f>IF(N125="zákl. přenesená",J125,0)</f>
        <v>0</v>
      </c>
      <c r="BH125" s="200">
        <f>IF(N125="sníž. přenesená",J125,0)</f>
        <v>0</v>
      </c>
      <c r="BI125" s="200">
        <f>IF(N125="nulová",J125,0)</f>
        <v>0</v>
      </c>
      <c r="BJ125" s="17" t="s">
        <v>83</v>
      </c>
      <c r="BK125" s="200">
        <f>ROUND(I125*H125,2)</f>
        <v>0</v>
      </c>
      <c r="BL125" s="17" t="s">
        <v>894</v>
      </c>
      <c r="BM125" s="199" t="s">
        <v>899</v>
      </c>
    </row>
    <row r="126" spans="1:65" s="13" customFormat="1">
      <c r="B126" s="201"/>
      <c r="C126" s="202"/>
      <c r="D126" s="203" t="s">
        <v>226</v>
      </c>
      <c r="E126" s="204" t="s">
        <v>1</v>
      </c>
      <c r="F126" s="205" t="s">
        <v>900</v>
      </c>
      <c r="G126" s="202"/>
      <c r="H126" s="206">
        <v>20</v>
      </c>
      <c r="I126" s="207"/>
      <c r="J126" s="202"/>
      <c r="K126" s="202"/>
      <c r="L126" s="208"/>
      <c r="M126" s="209"/>
      <c r="N126" s="210"/>
      <c r="O126" s="210"/>
      <c r="P126" s="210"/>
      <c r="Q126" s="210"/>
      <c r="R126" s="210"/>
      <c r="S126" s="210"/>
      <c r="T126" s="211"/>
      <c r="AT126" s="212" t="s">
        <v>226</v>
      </c>
      <c r="AU126" s="212" t="s">
        <v>85</v>
      </c>
      <c r="AV126" s="13" t="s">
        <v>85</v>
      </c>
      <c r="AW126" s="13" t="s">
        <v>30</v>
      </c>
      <c r="AX126" s="13" t="s">
        <v>83</v>
      </c>
      <c r="AY126" s="212" t="s">
        <v>209</v>
      </c>
    </row>
    <row r="127" spans="1:65" s="2" customFormat="1" ht="16.5" customHeight="1">
      <c r="A127" s="34"/>
      <c r="B127" s="35"/>
      <c r="C127" s="188" t="s">
        <v>96</v>
      </c>
      <c r="D127" s="188" t="s">
        <v>211</v>
      </c>
      <c r="E127" s="189" t="s">
        <v>901</v>
      </c>
      <c r="F127" s="190" t="s">
        <v>902</v>
      </c>
      <c r="G127" s="191" t="s">
        <v>893</v>
      </c>
      <c r="H127" s="192">
        <v>20</v>
      </c>
      <c r="I127" s="193"/>
      <c r="J127" s="194">
        <f>ROUND(I127*H127,2)</f>
        <v>0</v>
      </c>
      <c r="K127" s="190" t="s">
        <v>214</v>
      </c>
      <c r="L127" s="39"/>
      <c r="M127" s="195" t="s">
        <v>1</v>
      </c>
      <c r="N127" s="196" t="s">
        <v>40</v>
      </c>
      <c r="O127" s="71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894</v>
      </c>
      <c r="AT127" s="199" t="s">
        <v>211</v>
      </c>
      <c r="AU127" s="199" t="s">
        <v>85</v>
      </c>
      <c r="AY127" s="17" t="s">
        <v>209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7" t="s">
        <v>83</v>
      </c>
      <c r="BK127" s="200">
        <f>ROUND(I127*H127,2)</f>
        <v>0</v>
      </c>
      <c r="BL127" s="17" t="s">
        <v>894</v>
      </c>
      <c r="BM127" s="199" t="s">
        <v>903</v>
      </c>
    </row>
    <row r="128" spans="1:65" s="13" customFormat="1">
      <c r="B128" s="201"/>
      <c r="C128" s="202"/>
      <c r="D128" s="203" t="s">
        <v>226</v>
      </c>
      <c r="E128" s="204" t="s">
        <v>1</v>
      </c>
      <c r="F128" s="205" t="s">
        <v>900</v>
      </c>
      <c r="G128" s="202"/>
      <c r="H128" s="206">
        <v>20</v>
      </c>
      <c r="I128" s="207"/>
      <c r="J128" s="202"/>
      <c r="K128" s="202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226</v>
      </c>
      <c r="AU128" s="212" t="s">
        <v>85</v>
      </c>
      <c r="AV128" s="13" t="s">
        <v>85</v>
      </c>
      <c r="AW128" s="13" t="s">
        <v>30</v>
      </c>
      <c r="AX128" s="13" t="s">
        <v>83</v>
      </c>
      <c r="AY128" s="212" t="s">
        <v>209</v>
      </c>
    </row>
    <row r="129" spans="1:65" s="2" customFormat="1" ht="16.5" customHeight="1">
      <c r="A129" s="34"/>
      <c r="B129" s="35"/>
      <c r="C129" s="188" t="s">
        <v>215</v>
      </c>
      <c r="D129" s="188" t="s">
        <v>211</v>
      </c>
      <c r="E129" s="189" t="s">
        <v>904</v>
      </c>
      <c r="F129" s="190" t="s">
        <v>905</v>
      </c>
      <c r="G129" s="191" t="s">
        <v>893</v>
      </c>
      <c r="H129" s="192">
        <v>30</v>
      </c>
      <c r="I129" s="193"/>
      <c r="J129" s="194">
        <f>ROUND(I129*H129,2)</f>
        <v>0</v>
      </c>
      <c r="K129" s="190" t="s">
        <v>214</v>
      </c>
      <c r="L129" s="39"/>
      <c r="M129" s="195" t="s">
        <v>1</v>
      </c>
      <c r="N129" s="196" t="s">
        <v>40</v>
      </c>
      <c r="O129" s="71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9" t="s">
        <v>894</v>
      </c>
      <c r="AT129" s="199" t="s">
        <v>211</v>
      </c>
      <c r="AU129" s="199" t="s">
        <v>85</v>
      </c>
      <c r="AY129" s="17" t="s">
        <v>209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7" t="s">
        <v>83</v>
      </c>
      <c r="BK129" s="200">
        <f>ROUND(I129*H129,2)</f>
        <v>0</v>
      </c>
      <c r="BL129" s="17" t="s">
        <v>894</v>
      </c>
      <c r="BM129" s="199" t="s">
        <v>906</v>
      </c>
    </row>
    <row r="130" spans="1:65" s="13" customFormat="1">
      <c r="B130" s="201"/>
      <c r="C130" s="202"/>
      <c r="D130" s="203" t="s">
        <v>226</v>
      </c>
      <c r="E130" s="204" t="s">
        <v>1</v>
      </c>
      <c r="F130" s="205" t="s">
        <v>907</v>
      </c>
      <c r="G130" s="202"/>
      <c r="H130" s="206">
        <v>30</v>
      </c>
      <c r="I130" s="207"/>
      <c r="J130" s="202"/>
      <c r="K130" s="202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226</v>
      </c>
      <c r="AU130" s="212" t="s">
        <v>85</v>
      </c>
      <c r="AV130" s="13" t="s">
        <v>85</v>
      </c>
      <c r="AW130" s="13" t="s">
        <v>30</v>
      </c>
      <c r="AX130" s="13" t="s">
        <v>83</v>
      </c>
      <c r="AY130" s="212" t="s">
        <v>209</v>
      </c>
    </row>
    <row r="131" spans="1:65" s="2" customFormat="1" ht="16.5" customHeight="1">
      <c r="A131" s="34"/>
      <c r="B131" s="35"/>
      <c r="C131" s="188" t="s">
        <v>227</v>
      </c>
      <c r="D131" s="188" t="s">
        <v>211</v>
      </c>
      <c r="E131" s="189" t="s">
        <v>908</v>
      </c>
      <c r="F131" s="190" t="s">
        <v>909</v>
      </c>
      <c r="G131" s="191" t="s">
        <v>893</v>
      </c>
      <c r="H131" s="192">
        <v>20</v>
      </c>
      <c r="I131" s="193"/>
      <c r="J131" s="194">
        <f>ROUND(I131*H131,2)</f>
        <v>0</v>
      </c>
      <c r="K131" s="190" t="s">
        <v>214</v>
      </c>
      <c r="L131" s="39"/>
      <c r="M131" s="195" t="s">
        <v>1</v>
      </c>
      <c r="N131" s="196" t="s">
        <v>40</v>
      </c>
      <c r="O131" s="71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894</v>
      </c>
      <c r="AT131" s="199" t="s">
        <v>211</v>
      </c>
      <c r="AU131" s="199" t="s">
        <v>85</v>
      </c>
      <c r="AY131" s="17" t="s">
        <v>209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7" t="s">
        <v>83</v>
      </c>
      <c r="BK131" s="200">
        <f>ROUND(I131*H131,2)</f>
        <v>0</v>
      </c>
      <c r="BL131" s="17" t="s">
        <v>894</v>
      </c>
      <c r="BM131" s="199" t="s">
        <v>910</v>
      </c>
    </row>
    <row r="132" spans="1:65" s="13" customFormat="1">
      <c r="B132" s="201"/>
      <c r="C132" s="202"/>
      <c r="D132" s="203" t="s">
        <v>226</v>
      </c>
      <c r="E132" s="204" t="s">
        <v>1</v>
      </c>
      <c r="F132" s="205" t="s">
        <v>911</v>
      </c>
      <c r="G132" s="202"/>
      <c r="H132" s="206">
        <v>20</v>
      </c>
      <c r="I132" s="207"/>
      <c r="J132" s="202"/>
      <c r="K132" s="202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226</v>
      </c>
      <c r="AU132" s="212" t="s">
        <v>85</v>
      </c>
      <c r="AV132" s="13" t="s">
        <v>85</v>
      </c>
      <c r="AW132" s="13" t="s">
        <v>30</v>
      </c>
      <c r="AX132" s="13" t="s">
        <v>83</v>
      </c>
      <c r="AY132" s="212" t="s">
        <v>209</v>
      </c>
    </row>
    <row r="133" spans="1:65" s="12" customFormat="1" ht="22.9" customHeight="1">
      <c r="B133" s="172"/>
      <c r="C133" s="173"/>
      <c r="D133" s="174" t="s">
        <v>74</v>
      </c>
      <c r="E133" s="186" t="s">
        <v>912</v>
      </c>
      <c r="F133" s="186" t="s">
        <v>913</v>
      </c>
      <c r="G133" s="173"/>
      <c r="H133" s="173"/>
      <c r="I133" s="176"/>
      <c r="J133" s="187">
        <f>BK133</f>
        <v>0</v>
      </c>
      <c r="K133" s="173"/>
      <c r="L133" s="178"/>
      <c r="M133" s="179"/>
      <c r="N133" s="180"/>
      <c r="O133" s="180"/>
      <c r="P133" s="181">
        <f>SUM(P134:P145)</f>
        <v>0</v>
      </c>
      <c r="Q133" s="180"/>
      <c r="R133" s="181">
        <f>SUM(R134:R145)</f>
        <v>0</v>
      </c>
      <c r="S133" s="180"/>
      <c r="T133" s="182">
        <f>SUM(T134:T145)</f>
        <v>0</v>
      </c>
      <c r="AR133" s="183" t="s">
        <v>227</v>
      </c>
      <c r="AT133" s="184" t="s">
        <v>74</v>
      </c>
      <c r="AU133" s="184" t="s">
        <v>83</v>
      </c>
      <c r="AY133" s="183" t="s">
        <v>209</v>
      </c>
      <c r="BK133" s="185">
        <f>SUM(BK134:BK145)</f>
        <v>0</v>
      </c>
    </row>
    <row r="134" spans="1:65" s="2" customFormat="1" ht="16.5" customHeight="1">
      <c r="A134" s="34"/>
      <c r="B134" s="35"/>
      <c r="C134" s="188" t="s">
        <v>232</v>
      </c>
      <c r="D134" s="188" t="s">
        <v>211</v>
      </c>
      <c r="E134" s="189" t="s">
        <v>914</v>
      </c>
      <c r="F134" s="190" t="s">
        <v>913</v>
      </c>
      <c r="G134" s="191" t="s">
        <v>915</v>
      </c>
      <c r="H134" s="192">
        <v>1</v>
      </c>
      <c r="I134" s="193"/>
      <c r="J134" s="194">
        <f>ROUND(I134*H134,2)</f>
        <v>0</v>
      </c>
      <c r="K134" s="190" t="s">
        <v>214</v>
      </c>
      <c r="L134" s="39"/>
      <c r="M134" s="195" t="s">
        <v>1</v>
      </c>
      <c r="N134" s="196" t="s">
        <v>40</v>
      </c>
      <c r="O134" s="71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894</v>
      </c>
      <c r="AT134" s="199" t="s">
        <v>211</v>
      </c>
      <c r="AU134" s="199" t="s">
        <v>85</v>
      </c>
      <c r="AY134" s="17" t="s">
        <v>209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7" t="s">
        <v>83</v>
      </c>
      <c r="BK134" s="200">
        <f>ROUND(I134*H134,2)</f>
        <v>0</v>
      </c>
      <c r="BL134" s="17" t="s">
        <v>894</v>
      </c>
      <c r="BM134" s="199" t="s">
        <v>916</v>
      </c>
    </row>
    <row r="135" spans="1:65" s="13" customFormat="1">
      <c r="B135" s="201"/>
      <c r="C135" s="202"/>
      <c r="D135" s="203" t="s">
        <v>226</v>
      </c>
      <c r="E135" s="204" t="s">
        <v>1</v>
      </c>
      <c r="F135" s="205" t="s">
        <v>917</v>
      </c>
      <c r="G135" s="202"/>
      <c r="H135" s="206">
        <v>1</v>
      </c>
      <c r="I135" s="207"/>
      <c r="J135" s="202"/>
      <c r="K135" s="202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226</v>
      </c>
      <c r="AU135" s="212" t="s">
        <v>85</v>
      </c>
      <c r="AV135" s="13" t="s">
        <v>85</v>
      </c>
      <c r="AW135" s="13" t="s">
        <v>30</v>
      </c>
      <c r="AX135" s="13" t="s">
        <v>83</v>
      </c>
      <c r="AY135" s="212" t="s">
        <v>209</v>
      </c>
    </row>
    <row r="136" spans="1:65" s="15" customFormat="1">
      <c r="B136" s="238"/>
      <c r="C136" s="239"/>
      <c r="D136" s="203" t="s">
        <v>226</v>
      </c>
      <c r="E136" s="240" t="s">
        <v>1</v>
      </c>
      <c r="F136" s="241" t="s">
        <v>918</v>
      </c>
      <c r="G136" s="239"/>
      <c r="H136" s="240" t="s">
        <v>1</v>
      </c>
      <c r="I136" s="242"/>
      <c r="J136" s="239"/>
      <c r="K136" s="239"/>
      <c r="L136" s="243"/>
      <c r="M136" s="244"/>
      <c r="N136" s="245"/>
      <c r="O136" s="245"/>
      <c r="P136" s="245"/>
      <c r="Q136" s="245"/>
      <c r="R136" s="245"/>
      <c r="S136" s="245"/>
      <c r="T136" s="246"/>
      <c r="AT136" s="247" t="s">
        <v>226</v>
      </c>
      <c r="AU136" s="247" t="s">
        <v>85</v>
      </c>
      <c r="AV136" s="15" t="s">
        <v>83</v>
      </c>
      <c r="AW136" s="15" t="s">
        <v>30</v>
      </c>
      <c r="AX136" s="15" t="s">
        <v>75</v>
      </c>
      <c r="AY136" s="247" t="s">
        <v>209</v>
      </c>
    </row>
    <row r="137" spans="1:65" s="15" customFormat="1">
      <c r="B137" s="238"/>
      <c r="C137" s="239"/>
      <c r="D137" s="203" t="s">
        <v>226</v>
      </c>
      <c r="E137" s="240" t="s">
        <v>1</v>
      </c>
      <c r="F137" s="241" t="s">
        <v>919</v>
      </c>
      <c r="G137" s="239"/>
      <c r="H137" s="240" t="s">
        <v>1</v>
      </c>
      <c r="I137" s="242"/>
      <c r="J137" s="239"/>
      <c r="K137" s="239"/>
      <c r="L137" s="243"/>
      <c r="M137" s="244"/>
      <c r="N137" s="245"/>
      <c r="O137" s="245"/>
      <c r="P137" s="245"/>
      <c r="Q137" s="245"/>
      <c r="R137" s="245"/>
      <c r="S137" s="245"/>
      <c r="T137" s="246"/>
      <c r="AT137" s="247" t="s">
        <v>226</v>
      </c>
      <c r="AU137" s="247" t="s">
        <v>85</v>
      </c>
      <c r="AV137" s="15" t="s">
        <v>83</v>
      </c>
      <c r="AW137" s="15" t="s">
        <v>30</v>
      </c>
      <c r="AX137" s="15" t="s">
        <v>75</v>
      </c>
      <c r="AY137" s="247" t="s">
        <v>209</v>
      </c>
    </row>
    <row r="138" spans="1:65" s="15" customFormat="1">
      <c r="B138" s="238"/>
      <c r="C138" s="239"/>
      <c r="D138" s="203" t="s">
        <v>226</v>
      </c>
      <c r="E138" s="240" t="s">
        <v>1</v>
      </c>
      <c r="F138" s="241" t="s">
        <v>920</v>
      </c>
      <c r="G138" s="239"/>
      <c r="H138" s="240" t="s">
        <v>1</v>
      </c>
      <c r="I138" s="242"/>
      <c r="J138" s="239"/>
      <c r="K138" s="239"/>
      <c r="L138" s="243"/>
      <c r="M138" s="244"/>
      <c r="N138" s="245"/>
      <c r="O138" s="245"/>
      <c r="P138" s="245"/>
      <c r="Q138" s="245"/>
      <c r="R138" s="245"/>
      <c r="S138" s="245"/>
      <c r="T138" s="246"/>
      <c r="AT138" s="247" t="s">
        <v>226</v>
      </c>
      <c r="AU138" s="247" t="s">
        <v>85</v>
      </c>
      <c r="AV138" s="15" t="s">
        <v>83</v>
      </c>
      <c r="AW138" s="15" t="s">
        <v>30</v>
      </c>
      <c r="AX138" s="15" t="s">
        <v>75</v>
      </c>
      <c r="AY138" s="247" t="s">
        <v>209</v>
      </c>
    </row>
    <row r="139" spans="1:65" s="15" customFormat="1">
      <c r="B139" s="238"/>
      <c r="C139" s="239"/>
      <c r="D139" s="203" t="s">
        <v>226</v>
      </c>
      <c r="E139" s="240" t="s">
        <v>1</v>
      </c>
      <c r="F139" s="241" t="s">
        <v>921</v>
      </c>
      <c r="G139" s="239"/>
      <c r="H139" s="240" t="s">
        <v>1</v>
      </c>
      <c r="I139" s="242"/>
      <c r="J139" s="239"/>
      <c r="K139" s="239"/>
      <c r="L139" s="243"/>
      <c r="M139" s="244"/>
      <c r="N139" s="245"/>
      <c r="O139" s="245"/>
      <c r="P139" s="245"/>
      <c r="Q139" s="245"/>
      <c r="R139" s="245"/>
      <c r="S139" s="245"/>
      <c r="T139" s="246"/>
      <c r="AT139" s="247" t="s">
        <v>226</v>
      </c>
      <c r="AU139" s="247" t="s">
        <v>85</v>
      </c>
      <c r="AV139" s="15" t="s">
        <v>83</v>
      </c>
      <c r="AW139" s="15" t="s">
        <v>30</v>
      </c>
      <c r="AX139" s="15" t="s">
        <v>75</v>
      </c>
      <c r="AY139" s="247" t="s">
        <v>209</v>
      </c>
    </row>
    <row r="140" spans="1:65" s="15" customFormat="1">
      <c r="B140" s="238"/>
      <c r="C140" s="239"/>
      <c r="D140" s="203" t="s">
        <v>226</v>
      </c>
      <c r="E140" s="240" t="s">
        <v>1</v>
      </c>
      <c r="F140" s="241" t="s">
        <v>922</v>
      </c>
      <c r="G140" s="239"/>
      <c r="H140" s="240" t="s">
        <v>1</v>
      </c>
      <c r="I140" s="242"/>
      <c r="J140" s="239"/>
      <c r="K140" s="239"/>
      <c r="L140" s="243"/>
      <c r="M140" s="244"/>
      <c r="N140" s="245"/>
      <c r="O140" s="245"/>
      <c r="P140" s="245"/>
      <c r="Q140" s="245"/>
      <c r="R140" s="245"/>
      <c r="S140" s="245"/>
      <c r="T140" s="246"/>
      <c r="AT140" s="247" t="s">
        <v>226</v>
      </c>
      <c r="AU140" s="247" t="s">
        <v>85</v>
      </c>
      <c r="AV140" s="15" t="s">
        <v>83</v>
      </c>
      <c r="AW140" s="15" t="s">
        <v>30</v>
      </c>
      <c r="AX140" s="15" t="s">
        <v>75</v>
      </c>
      <c r="AY140" s="247" t="s">
        <v>209</v>
      </c>
    </row>
    <row r="141" spans="1:65" s="15" customFormat="1">
      <c r="B141" s="238"/>
      <c r="C141" s="239"/>
      <c r="D141" s="203" t="s">
        <v>226</v>
      </c>
      <c r="E141" s="240" t="s">
        <v>1</v>
      </c>
      <c r="F141" s="241" t="s">
        <v>923</v>
      </c>
      <c r="G141" s="239"/>
      <c r="H141" s="240" t="s">
        <v>1</v>
      </c>
      <c r="I141" s="242"/>
      <c r="J141" s="239"/>
      <c r="K141" s="239"/>
      <c r="L141" s="243"/>
      <c r="M141" s="244"/>
      <c r="N141" s="245"/>
      <c r="O141" s="245"/>
      <c r="P141" s="245"/>
      <c r="Q141" s="245"/>
      <c r="R141" s="245"/>
      <c r="S141" s="245"/>
      <c r="T141" s="246"/>
      <c r="AT141" s="247" t="s">
        <v>226</v>
      </c>
      <c r="AU141" s="247" t="s">
        <v>85</v>
      </c>
      <c r="AV141" s="15" t="s">
        <v>83</v>
      </c>
      <c r="AW141" s="15" t="s">
        <v>30</v>
      </c>
      <c r="AX141" s="15" t="s">
        <v>75</v>
      </c>
      <c r="AY141" s="247" t="s">
        <v>209</v>
      </c>
    </row>
    <row r="142" spans="1:65" s="2" customFormat="1" ht="16.5" customHeight="1">
      <c r="A142" s="34"/>
      <c r="B142" s="35"/>
      <c r="C142" s="188" t="s">
        <v>236</v>
      </c>
      <c r="D142" s="188" t="s">
        <v>211</v>
      </c>
      <c r="E142" s="189" t="s">
        <v>924</v>
      </c>
      <c r="F142" s="190" t="s">
        <v>925</v>
      </c>
      <c r="G142" s="191" t="s">
        <v>915</v>
      </c>
      <c r="H142" s="192">
        <v>1</v>
      </c>
      <c r="I142" s="193"/>
      <c r="J142" s="194">
        <f>ROUND(I142*H142,2)</f>
        <v>0</v>
      </c>
      <c r="K142" s="190" t="s">
        <v>214</v>
      </c>
      <c r="L142" s="39"/>
      <c r="M142" s="195" t="s">
        <v>1</v>
      </c>
      <c r="N142" s="196" t="s">
        <v>40</v>
      </c>
      <c r="O142" s="71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894</v>
      </c>
      <c r="AT142" s="199" t="s">
        <v>211</v>
      </c>
      <c r="AU142" s="199" t="s">
        <v>85</v>
      </c>
      <c r="AY142" s="17" t="s">
        <v>209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7" t="s">
        <v>83</v>
      </c>
      <c r="BK142" s="200">
        <f>ROUND(I142*H142,2)</f>
        <v>0</v>
      </c>
      <c r="BL142" s="17" t="s">
        <v>894</v>
      </c>
      <c r="BM142" s="199" t="s">
        <v>926</v>
      </c>
    </row>
    <row r="143" spans="1:65" s="15" customFormat="1">
      <c r="B143" s="238"/>
      <c r="C143" s="239"/>
      <c r="D143" s="203" t="s">
        <v>226</v>
      </c>
      <c r="E143" s="240" t="s">
        <v>1</v>
      </c>
      <c r="F143" s="241" t="s">
        <v>927</v>
      </c>
      <c r="G143" s="239"/>
      <c r="H143" s="240" t="s">
        <v>1</v>
      </c>
      <c r="I143" s="242"/>
      <c r="J143" s="239"/>
      <c r="K143" s="239"/>
      <c r="L143" s="243"/>
      <c r="M143" s="244"/>
      <c r="N143" s="245"/>
      <c r="O143" s="245"/>
      <c r="P143" s="245"/>
      <c r="Q143" s="245"/>
      <c r="R143" s="245"/>
      <c r="S143" s="245"/>
      <c r="T143" s="246"/>
      <c r="AT143" s="247" t="s">
        <v>226</v>
      </c>
      <c r="AU143" s="247" t="s">
        <v>85</v>
      </c>
      <c r="AV143" s="15" t="s">
        <v>83</v>
      </c>
      <c r="AW143" s="15" t="s">
        <v>30</v>
      </c>
      <c r="AX143" s="15" t="s">
        <v>75</v>
      </c>
      <c r="AY143" s="247" t="s">
        <v>209</v>
      </c>
    </row>
    <row r="144" spans="1:65" s="15" customFormat="1">
      <c r="B144" s="238"/>
      <c r="C144" s="239"/>
      <c r="D144" s="203" t="s">
        <v>226</v>
      </c>
      <c r="E144" s="240" t="s">
        <v>1</v>
      </c>
      <c r="F144" s="241" t="s">
        <v>928</v>
      </c>
      <c r="G144" s="239"/>
      <c r="H144" s="240" t="s">
        <v>1</v>
      </c>
      <c r="I144" s="242"/>
      <c r="J144" s="239"/>
      <c r="K144" s="239"/>
      <c r="L144" s="243"/>
      <c r="M144" s="244"/>
      <c r="N144" s="245"/>
      <c r="O144" s="245"/>
      <c r="P144" s="245"/>
      <c r="Q144" s="245"/>
      <c r="R144" s="245"/>
      <c r="S144" s="245"/>
      <c r="T144" s="246"/>
      <c r="AT144" s="247" t="s">
        <v>226</v>
      </c>
      <c r="AU144" s="247" t="s">
        <v>85</v>
      </c>
      <c r="AV144" s="15" t="s">
        <v>83</v>
      </c>
      <c r="AW144" s="15" t="s">
        <v>30</v>
      </c>
      <c r="AX144" s="15" t="s">
        <v>75</v>
      </c>
      <c r="AY144" s="247" t="s">
        <v>209</v>
      </c>
    </row>
    <row r="145" spans="1:65" s="13" customFormat="1">
      <c r="B145" s="201"/>
      <c r="C145" s="202"/>
      <c r="D145" s="203" t="s">
        <v>226</v>
      </c>
      <c r="E145" s="204" t="s">
        <v>1</v>
      </c>
      <c r="F145" s="205" t="s">
        <v>83</v>
      </c>
      <c r="G145" s="202"/>
      <c r="H145" s="206">
        <v>1</v>
      </c>
      <c r="I145" s="207"/>
      <c r="J145" s="202"/>
      <c r="K145" s="202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226</v>
      </c>
      <c r="AU145" s="212" t="s">
        <v>85</v>
      </c>
      <c r="AV145" s="13" t="s">
        <v>85</v>
      </c>
      <c r="AW145" s="13" t="s">
        <v>30</v>
      </c>
      <c r="AX145" s="13" t="s">
        <v>83</v>
      </c>
      <c r="AY145" s="212" t="s">
        <v>209</v>
      </c>
    </row>
    <row r="146" spans="1:65" s="12" customFormat="1" ht="22.9" customHeight="1">
      <c r="B146" s="172"/>
      <c r="C146" s="173"/>
      <c r="D146" s="174" t="s">
        <v>74</v>
      </c>
      <c r="E146" s="186" t="s">
        <v>929</v>
      </c>
      <c r="F146" s="186" t="s">
        <v>930</v>
      </c>
      <c r="G146" s="173"/>
      <c r="H146" s="173"/>
      <c r="I146" s="176"/>
      <c r="J146" s="187">
        <f>BK146</f>
        <v>0</v>
      </c>
      <c r="K146" s="173"/>
      <c r="L146" s="178"/>
      <c r="M146" s="179"/>
      <c r="N146" s="180"/>
      <c r="O146" s="180"/>
      <c r="P146" s="181">
        <f>SUM(P147:P149)</f>
        <v>0</v>
      </c>
      <c r="Q146" s="180"/>
      <c r="R146" s="181">
        <f>SUM(R147:R149)</f>
        <v>0</v>
      </c>
      <c r="S146" s="180"/>
      <c r="T146" s="182">
        <f>SUM(T147:T149)</f>
        <v>0</v>
      </c>
      <c r="AR146" s="183" t="s">
        <v>227</v>
      </c>
      <c r="AT146" s="184" t="s">
        <v>74</v>
      </c>
      <c r="AU146" s="184" t="s">
        <v>83</v>
      </c>
      <c r="AY146" s="183" t="s">
        <v>209</v>
      </c>
      <c r="BK146" s="185">
        <f>SUM(BK147:BK149)</f>
        <v>0</v>
      </c>
    </row>
    <row r="147" spans="1:65" s="2" customFormat="1" ht="16.5" customHeight="1">
      <c r="A147" s="34"/>
      <c r="B147" s="35"/>
      <c r="C147" s="188" t="s">
        <v>240</v>
      </c>
      <c r="D147" s="188" t="s">
        <v>211</v>
      </c>
      <c r="E147" s="189" t="s">
        <v>931</v>
      </c>
      <c r="F147" s="190" t="s">
        <v>932</v>
      </c>
      <c r="G147" s="191" t="s">
        <v>893</v>
      </c>
      <c r="H147" s="192">
        <v>36</v>
      </c>
      <c r="I147" s="193"/>
      <c r="J147" s="194">
        <f>ROUND(I147*H147,2)</f>
        <v>0</v>
      </c>
      <c r="K147" s="190" t="s">
        <v>214</v>
      </c>
      <c r="L147" s="39"/>
      <c r="M147" s="195" t="s">
        <v>1</v>
      </c>
      <c r="N147" s="196" t="s">
        <v>40</v>
      </c>
      <c r="O147" s="71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894</v>
      </c>
      <c r="AT147" s="199" t="s">
        <v>211</v>
      </c>
      <c r="AU147" s="199" t="s">
        <v>85</v>
      </c>
      <c r="AY147" s="17" t="s">
        <v>209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7" t="s">
        <v>83</v>
      </c>
      <c r="BK147" s="200">
        <f>ROUND(I147*H147,2)</f>
        <v>0</v>
      </c>
      <c r="BL147" s="17" t="s">
        <v>894</v>
      </c>
      <c r="BM147" s="199" t="s">
        <v>933</v>
      </c>
    </row>
    <row r="148" spans="1:65" s="15" customFormat="1">
      <c r="B148" s="238"/>
      <c r="C148" s="239"/>
      <c r="D148" s="203" t="s">
        <v>226</v>
      </c>
      <c r="E148" s="240" t="s">
        <v>1</v>
      </c>
      <c r="F148" s="241" t="s">
        <v>934</v>
      </c>
      <c r="G148" s="239"/>
      <c r="H148" s="240" t="s">
        <v>1</v>
      </c>
      <c r="I148" s="242"/>
      <c r="J148" s="239"/>
      <c r="K148" s="239"/>
      <c r="L148" s="243"/>
      <c r="M148" s="244"/>
      <c r="N148" s="245"/>
      <c r="O148" s="245"/>
      <c r="P148" s="245"/>
      <c r="Q148" s="245"/>
      <c r="R148" s="245"/>
      <c r="S148" s="245"/>
      <c r="T148" s="246"/>
      <c r="AT148" s="247" t="s">
        <v>226</v>
      </c>
      <c r="AU148" s="247" t="s">
        <v>85</v>
      </c>
      <c r="AV148" s="15" t="s">
        <v>83</v>
      </c>
      <c r="AW148" s="15" t="s">
        <v>30</v>
      </c>
      <c r="AX148" s="15" t="s">
        <v>75</v>
      </c>
      <c r="AY148" s="247" t="s">
        <v>209</v>
      </c>
    </row>
    <row r="149" spans="1:65" s="13" customFormat="1">
      <c r="B149" s="201"/>
      <c r="C149" s="202"/>
      <c r="D149" s="203" t="s">
        <v>226</v>
      </c>
      <c r="E149" s="204" t="s">
        <v>1</v>
      </c>
      <c r="F149" s="205" t="s">
        <v>935</v>
      </c>
      <c r="G149" s="202"/>
      <c r="H149" s="206">
        <v>36</v>
      </c>
      <c r="I149" s="207"/>
      <c r="J149" s="202"/>
      <c r="K149" s="202"/>
      <c r="L149" s="208"/>
      <c r="M149" s="248"/>
      <c r="N149" s="249"/>
      <c r="O149" s="249"/>
      <c r="P149" s="249"/>
      <c r="Q149" s="249"/>
      <c r="R149" s="249"/>
      <c r="S149" s="249"/>
      <c r="T149" s="250"/>
      <c r="AT149" s="212" t="s">
        <v>226</v>
      </c>
      <c r="AU149" s="212" t="s">
        <v>85</v>
      </c>
      <c r="AV149" s="13" t="s">
        <v>85</v>
      </c>
      <c r="AW149" s="13" t="s">
        <v>30</v>
      </c>
      <c r="AX149" s="13" t="s">
        <v>83</v>
      </c>
      <c r="AY149" s="212" t="s">
        <v>209</v>
      </c>
    </row>
    <row r="150" spans="1:65" s="2" customFormat="1" ht="6.95" customHeight="1">
      <c r="A150" s="34"/>
      <c r="B150" s="54"/>
      <c r="C150" s="55"/>
      <c r="D150" s="55"/>
      <c r="E150" s="55"/>
      <c r="F150" s="55"/>
      <c r="G150" s="55"/>
      <c r="H150" s="55"/>
      <c r="I150" s="55"/>
      <c r="J150" s="55"/>
      <c r="K150" s="55"/>
      <c r="L150" s="39"/>
      <c r="M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</sheetData>
  <sheetProtection algorithmName="SHA-512" hashValue="/0dtVFhIpUDDzGiIOjDG/CQ1l/DnQhSglKhRy9vd9BMvkifzNwlcQhKF8PECs4BiAZgFPjZ/I3teP3Q6N+6tVQ==" saltValue="S7KSh4TkZHNB1oNbYKShAA==" spinCount="100000" sheet="1" objects="1" scenarios="1"/>
  <autoFilter ref="C119:K14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H271"/>
  <sheetViews>
    <sheetView showGridLines="0" topLeftCell="A19" workbookViewId="0">
      <selection activeCell="D33" sqref="D33"/>
    </sheetView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9"/>
      <c r="C3" s="110"/>
      <c r="D3" s="110"/>
      <c r="E3" s="110"/>
      <c r="F3" s="110"/>
      <c r="G3" s="110"/>
      <c r="H3" s="20"/>
    </row>
    <row r="4" spans="1:8" s="1" customFormat="1" ht="24.95" customHeight="1">
      <c r="B4" s="20"/>
      <c r="C4" s="111" t="s">
        <v>936</v>
      </c>
      <c r="H4" s="20"/>
    </row>
    <row r="5" spans="1:8" s="1" customFormat="1" ht="12" customHeight="1">
      <c r="B5" s="20"/>
      <c r="C5" s="252" t="s">
        <v>13</v>
      </c>
      <c r="D5" s="318" t="s">
        <v>960</v>
      </c>
      <c r="E5" s="268"/>
      <c r="F5" s="268"/>
      <c r="H5" s="20"/>
    </row>
    <row r="6" spans="1:8" s="1" customFormat="1" ht="36.950000000000003" customHeight="1">
      <c r="B6" s="20"/>
      <c r="C6" s="253" t="s">
        <v>15</v>
      </c>
      <c r="D6" s="319" t="s">
        <v>16</v>
      </c>
      <c r="E6" s="268"/>
      <c r="F6" s="268"/>
      <c r="H6" s="20"/>
    </row>
    <row r="7" spans="1:8" s="1" customFormat="1" ht="16.5" customHeight="1">
      <c r="B7" s="20"/>
      <c r="C7" s="113" t="s">
        <v>21</v>
      </c>
      <c r="D7" s="115"/>
      <c r="H7" s="20"/>
    </row>
    <row r="8" spans="1:8" s="2" customFormat="1" ht="10.9" customHeight="1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>
      <c r="A9" s="161"/>
      <c r="B9" s="254"/>
      <c r="C9" s="255" t="s">
        <v>56</v>
      </c>
      <c r="D9" s="256" t="s">
        <v>57</v>
      </c>
      <c r="E9" s="256" t="s">
        <v>197</v>
      </c>
      <c r="F9" s="257" t="s">
        <v>937</v>
      </c>
      <c r="G9" s="161"/>
      <c r="H9" s="254"/>
    </row>
    <row r="10" spans="1:8" s="2" customFormat="1" ht="26.45" customHeight="1">
      <c r="A10" s="34"/>
      <c r="B10" s="39"/>
      <c r="C10" s="258" t="s">
        <v>938</v>
      </c>
      <c r="D10" s="258" t="s">
        <v>81</v>
      </c>
      <c r="E10" s="34"/>
      <c r="F10" s="34"/>
      <c r="G10" s="34"/>
      <c r="H10" s="39"/>
    </row>
    <row r="11" spans="1:8" s="2" customFormat="1" ht="16.899999999999999" customHeight="1">
      <c r="A11" s="34"/>
      <c r="B11" s="39"/>
      <c r="C11" s="259" t="s">
        <v>92</v>
      </c>
      <c r="D11" s="260" t="s">
        <v>93</v>
      </c>
      <c r="E11" s="261" t="s">
        <v>94</v>
      </c>
      <c r="F11" s="262">
        <v>3033</v>
      </c>
      <c r="G11" s="34"/>
      <c r="H11" s="39"/>
    </row>
    <row r="12" spans="1:8" s="2" customFormat="1" ht="16.899999999999999" customHeight="1">
      <c r="A12" s="34"/>
      <c r="B12" s="39"/>
      <c r="C12" s="263" t="s">
        <v>1</v>
      </c>
      <c r="D12" s="263" t="s">
        <v>939</v>
      </c>
      <c r="E12" s="17" t="s">
        <v>1</v>
      </c>
      <c r="F12" s="264">
        <v>0</v>
      </c>
      <c r="G12" s="34"/>
      <c r="H12" s="39"/>
    </row>
    <row r="13" spans="1:8" s="2" customFormat="1" ht="16.899999999999999" customHeight="1">
      <c r="A13" s="34"/>
      <c r="B13" s="39"/>
      <c r="C13" s="263" t="s">
        <v>1</v>
      </c>
      <c r="D13" s="263" t="s">
        <v>940</v>
      </c>
      <c r="E13" s="17" t="s">
        <v>1</v>
      </c>
      <c r="F13" s="264">
        <v>3033</v>
      </c>
      <c r="G13" s="34"/>
      <c r="H13" s="39"/>
    </row>
    <row r="14" spans="1:8" s="2" customFormat="1" ht="16.899999999999999" customHeight="1">
      <c r="A14" s="34"/>
      <c r="B14" s="39"/>
      <c r="C14" s="265" t="s">
        <v>941</v>
      </c>
      <c r="D14" s="34"/>
      <c r="E14" s="34"/>
      <c r="F14" s="34"/>
      <c r="G14" s="34"/>
      <c r="H14" s="39"/>
    </row>
    <row r="15" spans="1:8" s="2" customFormat="1" ht="16.899999999999999" customHeight="1">
      <c r="A15" s="34"/>
      <c r="B15" s="39"/>
      <c r="C15" s="263" t="s">
        <v>228</v>
      </c>
      <c r="D15" s="263" t="s">
        <v>229</v>
      </c>
      <c r="E15" s="17" t="s">
        <v>94</v>
      </c>
      <c r="F15" s="264">
        <v>3370</v>
      </c>
      <c r="G15" s="34"/>
      <c r="H15" s="39"/>
    </row>
    <row r="16" spans="1:8" s="2" customFormat="1" ht="16.899999999999999" customHeight="1">
      <c r="A16" s="34"/>
      <c r="B16" s="39"/>
      <c r="C16" s="263" t="s">
        <v>233</v>
      </c>
      <c r="D16" s="263" t="s">
        <v>234</v>
      </c>
      <c r="E16" s="17" t="s">
        <v>94</v>
      </c>
      <c r="F16" s="264">
        <v>3033</v>
      </c>
      <c r="G16" s="34"/>
      <c r="H16" s="39"/>
    </row>
    <row r="17" spans="1:8" s="2" customFormat="1" ht="16.899999999999999" customHeight="1">
      <c r="A17" s="34"/>
      <c r="B17" s="39"/>
      <c r="C17" s="263" t="s">
        <v>249</v>
      </c>
      <c r="D17" s="263" t="s">
        <v>250</v>
      </c>
      <c r="E17" s="17" t="s">
        <v>94</v>
      </c>
      <c r="F17" s="264">
        <v>3033</v>
      </c>
      <c r="G17" s="34"/>
      <c r="H17" s="39"/>
    </row>
    <row r="18" spans="1:8" s="2" customFormat="1" ht="16.899999999999999" customHeight="1">
      <c r="A18" s="34"/>
      <c r="B18" s="39"/>
      <c r="C18" s="259" t="s">
        <v>97</v>
      </c>
      <c r="D18" s="260" t="s">
        <v>98</v>
      </c>
      <c r="E18" s="261" t="s">
        <v>94</v>
      </c>
      <c r="F18" s="262">
        <v>337</v>
      </c>
      <c r="G18" s="34"/>
      <c r="H18" s="39"/>
    </row>
    <row r="19" spans="1:8" s="2" customFormat="1" ht="16.899999999999999" customHeight="1">
      <c r="A19" s="34"/>
      <c r="B19" s="39"/>
      <c r="C19" s="263" t="s">
        <v>1</v>
      </c>
      <c r="D19" s="263" t="s">
        <v>939</v>
      </c>
      <c r="E19" s="17" t="s">
        <v>1</v>
      </c>
      <c r="F19" s="264">
        <v>0</v>
      </c>
      <c r="G19" s="34"/>
      <c r="H19" s="39"/>
    </row>
    <row r="20" spans="1:8" s="2" customFormat="1" ht="16.899999999999999" customHeight="1">
      <c r="A20" s="34"/>
      <c r="B20" s="39"/>
      <c r="C20" s="263" t="s">
        <v>1</v>
      </c>
      <c r="D20" s="263" t="s">
        <v>942</v>
      </c>
      <c r="E20" s="17" t="s">
        <v>1</v>
      </c>
      <c r="F20" s="264">
        <v>337</v>
      </c>
      <c r="G20" s="34"/>
      <c r="H20" s="39"/>
    </row>
    <row r="21" spans="1:8" s="2" customFormat="1" ht="16.899999999999999" customHeight="1">
      <c r="A21" s="34"/>
      <c r="B21" s="39"/>
      <c r="C21" s="265" t="s">
        <v>941</v>
      </c>
      <c r="D21" s="34"/>
      <c r="E21" s="34"/>
      <c r="F21" s="34"/>
      <c r="G21" s="34"/>
      <c r="H21" s="39"/>
    </row>
    <row r="22" spans="1:8" s="2" customFormat="1" ht="16.899999999999999" customHeight="1">
      <c r="A22" s="34"/>
      <c r="B22" s="39"/>
      <c r="C22" s="263" t="s">
        <v>228</v>
      </c>
      <c r="D22" s="263" t="s">
        <v>229</v>
      </c>
      <c r="E22" s="17" t="s">
        <v>94</v>
      </c>
      <c r="F22" s="264">
        <v>3370</v>
      </c>
      <c r="G22" s="34"/>
      <c r="H22" s="39"/>
    </row>
    <row r="23" spans="1:8" s="2" customFormat="1" ht="16.899999999999999" customHeight="1">
      <c r="A23" s="34"/>
      <c r="B23" s="39"/>
      <c r="C23" s="263" t="s">
        <v>241</v>
      </c>
      <c r="D23" s="263" t="s">
        <v>242</v>
      </c>
      <c r="E23" s="17" t="s">
        <v>94</v>
      </c>
      <c r="F23" s="264">
        <v>337</v>
      </c>
      <c r="G23" s="34"/>
      <c r="H23" s="39"/>
    </row>
    <row r="24" spans="1:8" s="2" customFormat="1" ht="16.899999999999999" customHeight="1">
      <c r="A24" s="34"/>
      <c r="B24" s="39"/>
      <c r="C24" s="259" t="s">
        <v>101</v>
      </c>
      <c r="D24" s="260" t="s">
        <v>102</v>
      </c>
      <c r="E24" s="261" t="s">
        <v>94</v>
      </c>
      <c r="F24" s="262">
        <v>1318</v>
      </c>
      <c r="G24" s="34"/>
      <c r="H24" s="39"/>
    </row>
    <row r="25" spans="1:8" s="2" customFormat="1" ht="16.899999999999999" customHeight="1">
      <c r="A25" s="34"/>
      <c r="B25" s="39"/>
      <c r="C25" s="263" t="s">
        <v>1</v>
      </c>
      <c r="D25" s="263" t="s">
        <v>939</v>
      </c>
      <c r="E25" s="17" t="s">
        <v>1</v>
      </c>
      <c r="F25" s="264">
        <v>0</v>
      </c>
      <c r="G25" s="34"/>
      <c r="H25" s="39"/>
    </row>
    <row r="26" spans="1:8" s="2" customFormat="1" ht="16.899999999999999" customHeight="1">
      <c r="A26" s="34"/>
      <c r="B26" s="39"/>
      <c r="C26" s="263" t="s">
        <v>1</v>
      </c>
      <c r="D26" s="263" t="s">
        <v>108</v>
      </c>
      <c r="E26" s="17" t="s">
        <v>1</v>
      </c>
      <c r="F26" s="264">
        <v>1116</v>
      </c>
      <c r="G26" s="34"/>
      <c r="H26" s="39"/>
    </row>
    <row r="27" spans="1:8" s="2" customFormat="1" ht="16.899999999999999" customHeight="1">
      <c r="A27" s="34"/>
      <c r="B27" s="39"/>
      <c r="C27" s="263" t="s">
        <v>1</v>
      </c>
      <c r="D27" s="263" t="s">
        <v>111</v>
      </c>
      <c r="E27" s="17" t="s">
        <v>1</v>
      </c>
      <c r="F27" s="264">
        <v>169</v>
      </c>
      <c r="G27" s="34"/>
      <c r="H27" s="39"/>
    </row>
    <row r="28" spans="1:8" s="2" customFormat="1" ht="16.899999999999999" customHeight="1">
      <c r="A28" s="34"/>
      <c r="B28" s="39"/>
      <c r="C28" s="263" t="s">
        <v>1</v>
      </c>
      <c r="D28" s="263" t="s">
        <v>115</v>
      </c>
      <c r="E28" s="17" t="s">
        <v>1</v>
      </c>
      <c r="F28" s="264">
        <v>33</v>
      </c>
      <c r="G28" s="34"/>
      <c r="H28" s="39"/>
    </row>
    <row r="29" spans="1:8" s="2" customFormat="1" ht="16.899999999999999" customHeight="1">
      <c r="A29" s="34"/>
      <c r="B29" s="39"/>
      <c r="C29" s="263" t="s">
        <v>1</v>
      </c>
      <c r="D29" s="263" t="s">
        <v>311</v>
      </c>
      <c r="E29" s="17" t="s">
        <v>1</v>
      </c>
      <c r="F29" s="264">
        <v>1318</v>
      </c>
      <c r="G29" s="34"/>
      <c r="H29" s="39"/>
    </row>
    <row r="30" spans="1:8" s="2" customFormat="1" ht="16.899999999999999" customHeight="1">
      <c r="A30" s="34"/>
      <c r="B30" s="39"/>
      <c r="C30" s="265" t="s">
        <v>941</v>
      </c>
      <c r="D30" s="34"/>
      <c r="E30" s="34"/>
      <c r="F30" s="34"/>
      <c r="G30" s="34"/>
      <c r="H30" s="39"/>
    </row>
    <row r="31" spans="1:8" s="2" customFormat="1" ht="16.899999999999999" customHeight="1">
      <c r="A31" s="34"/>
      <c r="B31" s="39"/>
      <c r="C31" s="263" t="s">
        <v>223</v>
      </c>
      <c r="D31" s="263" t="s">
        <v>224</v>
      </c>
      <c r="E31" s="17" t="s">
        <v>94</v>
      </c>
      <c r="F31" s="264">
        <v>1318</v>
      </c>
      <c r="G31" s="34"/>
      <c r="H31" s="39"/>
    </row>
    <row r="32" spans="1:8" s="2" customFormat="1" ht="16.899999999999999" customHeight="1">
      <c r="A32" s="34"/>
      <c r="B32" s="39"/>
      <c r="C32" s="263" t="s">
        <v>237</v>
      </c>
      <c r="D32" s="263" t="s">
        <v>238</v>
      </c>
      <c r="E32" s="17" t="s">
        <v>94</v>
      </c>
      <c r="F32" s="264">
        <v>1318</v>
      </c>
      <c r="G32" s="34"/>
      <c r="H32" s="39"/>
    </row>
    <row r="33" spans="1:8" s="2" customFormat="1" ht="16.899999999999999" customHeight="1">
      <c r="A33" s="34"/>
      <c r="B33" s="39"/>
      <c r="C33" s="263" t="s">
        <v>245</v>
      </c>
      <c r="D33" s="263" t="s">
        <v>246</v>
      </c>
      <c r="E33" s="17" t="s">
        <v>94</v>
      </c>
      <c r="F33" s="264">
        <v>1318</v>
      </c>
      <c r="G33" s="34"/>
      <c r="H33" s="39"/>
    </row>
    <row r="34" spans="1:8" s="2" customFormat="1" ht="16.899999999999999" customHeight="1">
      <c r="A34" s="34"/>
      <c r="B34" s="39"/>
      <c r="C34" s="259" t="s">
        <v>104</v>
      </c>
      <c r="D34" s="260" t="s">
        <v>105</v>
      </c>
      <c r="E34" s="261" t="s">
        <v>106</v>
      </c>
      <c r="F34" s="262">
        <v>32</v>
      </c>
      <c r="G34" s="34"/>
      <c r="H34" s="39"/>
    </row>
    <row r="35" spans="1:8" s="2" customFormat="1" ht="16.899999999999999" customHeight="1">
      <c r="A35" s="34"/>
      <c r="B35" s="39"/>
      <c r="C35" s="263" t="s">
        <v>1</v>
      </c>
      <c r="D35" s="263" t="s">
        <v>943</v>
      </c>
      <c r="E35" s="17" t="s">
        <v>1</v>
      </c>
      <c r="F35" s="264">
        <v>0</v>
      </c>
      <c r="G35" s="34"/>
      <c r="H35" s="39"/>
    </row>
    <row r="36" spans="1:8" s="2" customFormat="1" ht="16.899999999999999" customHeight="1">
      <c r="A36" s="34"/>
      <c r="B36" s="39"/>
      <c r="C36" s="263" t="s">
        <v>1</v>
      </c>
      <c r="D36" s="263" t="s">
        <v>944</v>
      </c>
      <c r="E36" s="17" t="s">
        <v>1</v>
      </c>
      <c r="F36" s="264">
        <v>32</v>
      </c>
      <c r="G36" s="34"/>
      <c r="H36" s="39"/>
    </row>
    <row r="37" spans="1:8" s="2" customFormat="1" ht="16.899999999999999" customHeight="1">
      <c r="A37" s="34"/>
      <c r="B37" s="39"/>
      <c r="C37" s="265" t="s">
        <v>941</v>
      </c>
      <c r="D37" s="34"/>
      <c r="E37" s="34"/>
      <c r="F37" s="34"/>
      <c r="G37" s="34"/>
      <c r="H37" s="39"/>
    </row>
    <row r="38" spans="1:8" s="2" customFormat="1" ht="16.899999999999999" customHeight="1">
      <c r="A38" s="34"/>
      <c r="B38" s="39"/>
      <c r="C38" s="263" t="s">
        <v>314</v>
      </c>
      <c r="D38" s="263" t="s">
        <v>315</v>
      </c>
      <c r="E38" s="17" t="s">
        <v>137</v>
      </c>
      <c r="F38" s="264">
        <v>3.84</v>
      </c>
      <c r="G38" s="34"/>
      <c r="H38" s="39"/>
    </row>
    <row r="39" spans="1:8" s="2" customFormat="1" ht="16.899999999999999" customHeight="1">
      <c r="A39" s="34"/>
      <c r="B39" s="39"/>
      <c r="C39" s="263" t="s">
        <v>357</v>
      </c>
      <c r="D39" s="263" t="s">
        <v>358</v>
      </c>
      <c r="E39" s="17" t="s">
        <v>137</v>
      </c>
      <c r="F39" s="264">
        <v>5.76</v>
      </c>
      <c r="G39" s="34"/>
      <c r="H39" s="39"/>
    </row>
    <row r="40" spans="1:8" s="2" customFormat="1" ht="16.899999999999999" customHeight="1">
      <c r="A40" s="34"/>
      <c r="B40" s="39"/>
      <c r="C40" s="263" t="s">
        <v>434</v>
      </c>
      <c r="D40" s="263" t="s">
        <v>435</v>
      </c>
      <c r="E40" s="17" t="s">
        <v>106</v>
      </c>
      <c r="F40" s="264">
        <v>32</v>
      </c>
      <c r="G40" s="34"/>
      <c r="H40" s="39"/>
    </row>
    <row r="41" spans="1:8" s="2" customFormat="1" ht="16.899999999999999" customHeight="1">
      <c r="A41" s="34"/>
      <c r="B41" s="39"/>
      <c r="C41" s="259" t="s">
        <v>108</v>
      </c>
      <c r="D41" s="260" t="s">
        <v>109</v>
      </c>
      <c r="E41" s="261" t="s">
        <v>94</v>
      </c>
      <c r="F41" s="262">
        <v>1116</v>
      </c>
      <c r="G41" s="34"/>
      <c r="H41" s="39"/>
    </row>
    <row r="42" spans="1:8" s="2" customFormat="1" ht="16.899999999999999" customHeight="1">
      <c r="A42" s="34"/>
      <c r="B42" s="39"/>
      <c r="C42" s="263" t="s">
        <v>1</v>
      </c>
      <c r="D42" s="263" t="s">
        <v>943</v>
      </c>
      <c r="E42" s="17" t="s">
        <v>1</v>
      </c>
      <c r="F42" s="264">
        <v>0</v>
      </c>
      <c r="G42" s="34"/>
      <c r="H42" s="39"/>
    </row>
    <row r="43" spans="1:8" s="2" customFormat="1" ht="16.899999999999999" customHeight="1">
      <c r="A43" s="34"/>
      <c r="B43" s="39"/>
      <c r="C43" s="263" t="s">
        <v>1</v>
      </c>
      <c r="D43" s="263" t="s">
        <v>110</v>
      </c>
      <c r="E43" s="17" t="s">
        <v>1</v>
      </c>
      <c r="F43" s="264">
        <v>1116</v>
      </c>
      <c r="G43" s="34"/>
      <c r="H43" s="39"/>
    </row>
    <row r="44" spans="1:8" s="2" customFormat="1" ht="16.899999999999999" customHeight="1">
      <c r="A44" s="34"/>
      <c r="B44" s="39"/>
      <c r="C44" s="265" t="s">
        <v>941</v>
      </c>
      <c r="D44" s="34"/>
      <c r="E44" s="34"/>
      <c r="F44" s="34"/>
      <c r="G44" s="34"/>
      <c r="H44" s="39"/>
    </row>
    <row r="45" spans="1:8" s="2" customFormat="1" ht="16.899999999999999" customHeight="1">
      <c r="A45" s="34"/>
      <c r="B45" s="39"/>
      <c r="C45" s="263" t="s">
        <v>352</v>
      </c>
      <c r="D45" s="263" t="s">
        <v>353</v>
      </c>
      <c r="E45" s="17" t="s">
        <v>94</v>
      </c>
      <c r="F45" s="264">
        <v>4688</v>
      </c>
      <c r="G45" s="34"/>
      <c r="H45" s="39"/>
    </row>
    <row r="46" spans="1:8" s="2" customFormat="1" ht="16.899999999999999" customHeight="1">
      <c r="A46" s="34"/>
      <c r="B46" s="39"/>
      <c r="C46" s="263" t="s">
        <v>362</v>
      </c>
      <c r="D46" s="263" t="s">
        <v>363</v>
      </c>
      <c r="E46" s="17" t="s">
        <v>94</v>
      </c>
      <c r="F46" s="264">
        <v>8248.7999999999993</v>
      </c>
      <c r="G46" s="34"/>
      <c r="H46" s="39"/>
    </row>
    <row r="47" spans="1:8" s="2" customFormat="1" ht="16.899999999999999" customHeight="1">
      <c r="A47" s="34"/>
      <c r="B47" s="39"/>
      <c r="C47" s="263" t="s">
        <v>397</v>
      </c>
      <c r="D47" s="263" t="s">
        <v>398</v>
      </c>
      <c r="E47" s="17" t="s">
        <v>94</v>
      </c>
      <c r="F47" s="264">
        <v>1116</v>
      </c>
      <c r="G47" s="34"/>
      <c r="H47" s="39"/>
    </row>
    <row r="48" spans="1:8" s="2" customFormat="1" ht="16.899999999999999" customHeight="1">
      <c r="A48" s="34"/>
      <c r="B48" s="39"/>
      <c r="C48" s="263" t="s">
        <v>402</v>
      </c>
      <c r="D48" s="263" t="s">
        <v>403</v>
      </c>
      <c r="E48" s="17" t="s">
        <v>94</v>
      </c>
      <c r="F48" s="264">
        <v>1138.32</v>
      </c>
      <c r="G48" s="34"/>
      <c r="H48" s="39"/>
    </row>
    <row r="49" spans="1:8" s="2" customFormat="1" ht="16.899999999999999" customHeight="1">
      <c r="A49" s="34"/>
      <c r="B49" s="39"/>
      <c r="C49" s="259" t="s">
        <v>111</v>
      </c>
      <c r="D49" s="260" t="s">
        <v>112</v>
      </c>
      <c r="E49" s="261" t="s">
        <v>94</v>
      </c>
      <c r="F49" s="262">
        <v>169</v>
      </c>
      <c r="G49" s="34"/>
      <c r="H49" s="39"/>
    </row>
    <row r="50" spans="1:8" s="2" customFormat="1" ht="16.899999999999999" customHeight="1">
      <c r="A50" s="34"/>
      <c r="B50" s="39"/>
      <c r="C50" s="263" t="s">
        <v>1</v>
      </c>
      <c r="D50" s="263" t="s">
        <v>943</v>
      </c>
      <c r="E50" s="17" t="s">
        <v>1</v>
      </c>
      <c r="F50" s="264">
        <v>0</v>
      </c>
      <c r="G50" s="34"/>
      <c r="H50" s="39"/>
    </row>
    <row r="51" spans="1:8" s="2" customFormat="1" ht="16.899999999999999" customHeight="1">
      <c r="A51" s="34"/>
      <c r="B51" s="39"/>
      <c r="C51" s="263" t="s">
        <v>1</v>
      </c>
      <c r="D51" s="263" t="s">
        <v>113</v>
      </c>
      <c r="E51" s="17" t="s">
        <v>1</v>
      </c>
      <c r="F51" s="264">
        <v>169</v>
      </c>
      <c r="G51" s="34"/>
      <c r="H51" s="39"/>
    </row>
    <row r="52" spans="1:8" s="2" customFormat="1" ht="16.899999999999999" customHeight="1">
      <c r="A52" s="34"/>
      <c r="B52" s="39"/>
      <c r="C52" s="265" t="s">
        <v>941</v>
      </c>
      <c r="D52" s="34"/>
      <c r="E52" s="34"/>
      <c r="F52" s="34"/>
      <c r="G52" s="34"/>
      <c r="H52" s="39"/>
    </row>
    <row r="53" spans="1:8" s="2" customFormat="1" ht="16.899999999999999" customHeight="1">
      <c r="A53" s="34"/>
      <c r="B53" s="39"/>
      <c r="C53" s="263" t="s">
        <v>352</v>
      </c>
      <c r="D53" s="263" t="s">
        <v>353</v>
      </c>
      <c r="E53" s="17" t="s">
        <v>94</v>
      </c>
      <c r="F53" s="264">
        <v>4688</v>
      </c>
      <c r="G53" s="34"/>
      <c r="H53" s="39"/>
    </row>
    <row r="54" spans="1:8" s="2" customFormat="1" ht="16.899999999999999" customHeight="1">
      <c r="A54" s="34"/>
      <c r="B54" s="39"/>
      <c r="C54" s="263" t="s">
        <v>369</v>
      </c>
      <c r="D54" s="263" t="s">
        <v>370</v>
      </c>
      <c r="E54" s="17" t="s">
        <v>94</v>
      </c>
      <c r="F54" s="264">
        <v>202</v>
      </c>
      <c r="G54" s="34"/>
      <c r="H54" s="39"/>
    </row>
    <row r="55" spans="1:8" s="2" customFormat="1" ht="16.899999999999999" customHeight="1">
      <c r="A55" s="34"/>
      <c r="B55" s="39"/>
      <c r="C55" s="263" t="s">
        <v>408</v>
      </c>
      <c r="D55" s="263" t="s">
        <v>409</v>
      </c>
      <c r="E55" s="17" t="s">
        <v>94</v>
      </c>
      <c r="F55" s="264">
        <v>202</v>
      </c>
      <c r="G55" s="34"/>
      <c r="H55" s="39"/>
    </row>
    <row r="56" spans="1:8" s="2" customFormat="1" ht="16.899999999999999" customHeight="1">
      <c r="A56" s="34"/>
      <c r="B56" s="39"/>
      <c r="C56" s="263" t="s">
        <v>412</v>
      </c>
      <c r="D56" s="263" t="s">
        <v>413</v>
      </c>
      <c r="E56" s="17" t="s">
        <v>94</v>
      </c>
      <c r="F56" s="264">
        <v>172.38</v>
      </c>
      <c r="G56" s="34"/>
      <c r="H56" s="39"/>
    </row>
    <row r="57" spans="1:8" s="2" customFormat="1" ht="16.899999999999999" customHeight="1">
      <c r="A57" s="34"/>
      <c r="B57" s="39"/>
      <c r="C57" s="259" t="s">
        <v>115</v>
      </c>
      <c r="D57" s="260" t="s">
        <v>116</v>
      </c>
      <c r="E57" s="261" t="s">
        <v>94</v>
      </c>
      <c r="F57" s="262">
        <v>33</v>
      </c>
      <c r="G57" s="34"/>
      <c r="H57" s="39"/>
    </row>
    <row r="58" spans="1:8" s="2" customFormat="1" ht="16.899999999999999" customHeight="1">
      <c r="A58" s="34"/>
      <c r="B58" s="39"/>
      <c r="C58" s="263" t="s">
        <v>1</v>
      </c>
      <c r="D58" s="263" t="s">
        <v>943</v>
      </c>
      <c r="E58" s="17" t="s">
        <v>1</v>
      </c>
      <c r="F58" s="264">
        <v>0</v>
      </c>
      <c r="G58" s="34"/>
      <c r="H58" s="39"/>
    </row>
    <row r="59" spans="1:8" s="2" customFormat="1" ht="16.899999999999999" customHeight="1">
      <c r="A59" s="34"/>
      <c r="B59" s="39"/>
      <c r="C59" s="263" t="s">
        <v>1</v>
      </c>
      <c r="D59" s="263" t="s">
        <v>117</v>
      </c>
      <c r="E59" s="17" t="s">
        <v>1</v>
      </c>
      <c r="F59" s="264">
        <v>33</v>
      </c>
      <c r="G59" s="34"/>
      <c r="H59" s="39"/>
    </row>
    <row r="60" spans="1:8" s="2" customFormat="1" ht="16.899999999999999" customHeight="1">
      <c r="A60" s="34"/>
      <c r="B60" s="39"/>
      <c r="C60" s="265" t="s">
        <v>941</v>
      </c>
      <c r="D60" s="34"/>
      <c r="E60" s="34"/>
      <c r="F60" s="34"/>
      <c r="G60" s="34"/>
      <c r="H60" s="39"/>
    </row>
    <row r="61" spans="1:8" s="2" customFormat="1" ht="16.899999999999999" customHeight="1">
      <c r="A61" s="34"/>
      <c r="B61" s="39"/>
      <c r="C61" s="263" t="s">
        <v>352</v>
      </c>
      <c r="D61" s="263" t="s">
        <v>353</v>
      </c>
      <c r="E61" s="17" t="s">
        <v>94</v>
      </c>
      <c r="F61" s="264">
        <v>4688</v>
      </c>
      <c r="G61" s="34"/>
      <c r="H61" s="39"/>
    </row>
    <row r="62" spans="1:8" s="2" customFormat="1" ht="16.899999999999999" customHeight="1">
      <c r="A62" s="34"/>
      <c r="B62" s="39"/>
      <c r="C62" s="263" t="s">
        <v>369</v>
      </c>
      <c r="D62" s="263" t="s">
        <v>370</v>
      </c>
      <c r="E62" s="17" t="s">
        <v>94</v>
      </c>
      <c r="F62" s="264">
        <v>202</v>
      </c>
      <c r="G62" s="34"/>
      <c r="H62" s="39"/>
    </row>
    <row r="63" spans="1:8" s="2" customFormat="1" ht="16.899999999999999" customHeight="1">
      <c r="A63" s="34"/>
      <c r="B63" s="39"/>
      <c r="C63" s="263" t="s">
        <v>408</v>
      </c>
      <c r="D63" s="263" t="s">
        <v>409</v>
      </c>
      <c r="E63" s="17" t="s">
        <v>94</v>
      </c>
      <c r="F63" s="264">
        <v>202</v>
      </c>
      <c r="G63" s="34"/>
      <c r="H63" s="39"/>
    </row>
    <row r="64" spans="1:8" s="2" customFormat="1" ht="22.5">
      <c r="A64" s="34"/>
      <c r="B64" s="39"/>
      <c r="C64" s="263" t="s">
        <v>422</v>
      </c>
      <c r="D64" s="263" t="s">
        <v>423</v>
      </c>
      <c r="E64" s="17" t="s">
        <v>94</v>
      </c>
      <c r="F64" s="264">
        <v>33</v>
      </c>
      <c r="G64" s="34"/>
      <c r="H64" s="39"/>
    </row>
    <row r="65" spans="1:8" s="2" customFormat="1" ht="16.899999999999999" customHeight="1">
      <c r="A65" s="34"/>
      <c r="B65" s="39"/>
      <c r="C65" s="263" t="s">
        <v>417</v>
      </c>
      <c r="D65" s="263" t="s">
        <v>418</v>
      </c>
      <c r="E65" s="17" t="s">
        <v>94</v>
      </c>
      <c r="F65" s="264">
        <v>33.659999999999997</v>
      </c>
      <c r="G65" s="34"/>
      <c r="H65" s="39"/>
    </row>
    <row r="66" spans="1:8" s="2" customFormat="1" ht="16.899999999999999" customHeight="1">
      <c r="A66" s="34"/>
      <c r="B66" s="39"/>
      <c r="C66" s="259" t="s">
        <v>118</v>
      </c>
      <c r="D66" s="260" t="s">
        <v>119</v>
      </c>
      <c r="E66" s="261" t="s">
        <v>94</v>
      </c>
      <c r="F66" s="262">
        <v>3370</v>
      </c>
      <c r="G66" s="34"/>
      <c r="H66" s="39"/>
    </row>
    <row r="67" spans="1:8" s="2" customFormat="1" ht="16.899999999999999" customHeight="1">
      <c r="A67" s="34"/>
      <c r="B67" s="39"/>
      <c r="C67" s="263" t="s">
        <v>1</v>
      </c>
      <c r="D67" s="263" t="s">
        <v>943</v>
      </c>
      <c r="E67" s="17" t="s">
        <v>1</v>
      </c>
      <c r="F67" s="264">
        <v>0</v>
      </c>
      <c r="G67" s="34"/>
      <c r="H67" s="39"/>
    </row>
    <row r="68" spans="1:8" s="2" customFormat="1" ht="16.899999999999999" customHeight="1">
      <c r="A68" s="34"/>
      <c r="B68" s="39"/>
      <c r="C68" s="263" t="s">
        <v>1</v>
      </c>
      <c r="D68" s="263" t="s">
        <v>945</v>
      </c>
      <c r="E68" s="17" t="s">
        <v>1</v>
      </c>
      <c r="F68" s="264">
        <v>3198</v>
      </c>
      <c r="G68" s="34"/>
      <c r="H68" s="39"/>
    </row>
    <row r="69" spans="1:8" s="2" customFormat="1" ht="16.899999999999999" customHeight="1">
      <c r="A69" s="34"/>
      <c r="B69" s="39"/>
      <c r="C69" s="263" t="s">
        <v>1</v>
      </c>
      <c r="D69" s="263" t="s">
        <v>431</v>
      </c>
      <c r="E69" s="17" t="s">
        <v>1</v>
      </c>
      <c r="F69" s="264">
        <v>172</v>
      </c>
      <c r="G69" s="34"/>
      <c r="H69" s="39"/>
    </row>
    <row r="70" spans="1:8" s="2" customFormat="1" ht="16.899999999999999" customHeight="1">
      <c r="A70" s="34"/>
      <c r="B70" s="39"/>
      <c r="C70" s="263" t="s">
        <v>1</v>
      </c>
      <c r="D70" s="263" t="s">
        <v>311</v>
      </c>
      <c r="E70" s="17" t="s">
        <v>1</v>
      </c>
      <c r="F70" s="264">
        <v>3370</v>
      </c>
      <c r="G70" s="34"/>
      <c r="H70" s="39"/>
    </row>
    <row r="71" spans="1:8" s="2" customFormat="1" ht="16.899999999999999" customHeight="1">
      <c r="A71" s="34"/>
      <c r="B71" s="39"/>
      <c r="C71" s="265" t="s">
        <v>941</v>
      </c>
      <c r="D71" s="34"/>
      <c r="E71" s="34"/>
      <c r="F71" s="34"/>
      <c r="G71" s="34"/>
      <c r="H71" s="39"/>
    </row>
    <row r="72" spans="1:8" s="2" customFormat="1" ht="16.899999999999999" customHeight="1">
      <c r="A72" s="34"/>
      <c r="B72" s="39"/>
      <c r="C72" s="263" t="s">
        <v>352</v>
      </c>
      <c r="D72" s="263" t="s">
        <v>353</v>
      </c>
      <c r="E72" s="17" t="s">
        <v>94</v>
      </c>
      <c r="F72" s="264">
        <v>4688</v>
      </c>
      <c r="G72" s="34"/>
      <c r="H72" s="39"/>
    </row>
    <row r="73" spans="1:8" s="2" customFormat="1" ht="16.899999999999999" customHeight="1">
      <c r="A73" s="34"/>
      <c r="B73" s="39"/>
      <c r="C73" s="263" t="s">
        <v>362</v>
      </c>
      <c r="D73" s="263" t="s">
        <v>363</v>
      </c>
      <c r="E73" s="17" t="s">
        <v>94</v>
      </c>
      <c r="F73" s="264">
        <v>8248.7999999999993</v>
      </c>
      <c r="G73" s="34"/>
      <c r="H73" s="39"/>
    </row>
    <row r="74" spans="1:8" s="2" customFormat="1" ht="16.899999999999999" customHeight="1">
      <c r="A74" s="34"/>
      <c r="B74" s="39"/>
      <c r="C74" s="263" t="s">
        <v>374</v>
      </c>
      <c r="D74" s="263" t="s">
        <v>375</v>
      </c>
      <c r="E74" s="17" t="s">
        <v>94</v>
      </c>
      <c r="F74" s="264">
        <v>3370</v>
      </c>
      <c r="G74" s="34"/>
      <c r="H74" s="39"/>
    </row>
    <row r="75" spans="1:8" s="2" customFormat="1" ht="16.899999999999999" customHeight="1">
      <c r="A75" s="34"/>
      <c r="B75" s="39"/>
      <c r="C75" s="263" t="s">
        <v>379</v>
      </c>
      <c r="D75" s="263" t="s">
        <v>380</v>
      </c>
      <c r="E75" s="17" t="s">
        <v>94</v>
      </c>
      <c r="F75" s="264">
        <v>3370</v>
      </c>
      <c r="G75" s="34"/>
      <c r="H75" s="39"/>
    </row>
    <row r="76" spans="1:8" s="2" customFormat="1" ht="16.899999999999999" customHeight="1">
      <c r="A76" s="34"/>
      <c r="B76" s="39"/>
      <c r="C76" s="263" t="s">
        <v>384</v>
      </c>
      <c r="D76" s="263" t="s">
        <v>385</v>
      </c>
      <c r="E76" s="17" t="s">
        <v>94</v>
      </c>
      <c r="F76" s="264">
        <v>3370</v>
      </c>
      <c r="G76" s="34"/>
      <c r="H76" s="39"/>
    </row>
    <row r="77" spans="1:8" s="2" customFormat="1" ht="22.5">
      <c r="A77" s="34"/>
      <c r="B77" s="39"/>
      <c r="C77" s="263" t="s">
        <v>388</v>
      </c>
      <c r="D77" s="263" t="s">
        <v>389</v>
      </c>
      <c r="E77" s="17" t="s">
        <v>94</v>
      </c>
      <c r="F77" s="264">
        <v>3370</v>
      </c>
      <c r="G77" s="34"/>
      <c r="H77" s="39"/>
    </row>
    <row r="78" spans="1:8" s="2" customFormat="1" ht="16.899999999999999" customHeight="1">
      <c r="A78" s="34"/>
      <c r="B78" s="39"/>
      <c r="C78" s="263" t="s">
        <v>392</v>
      </c>
      <c r="D78" s="263" t="s">
        <v>393</v>
      </c>
      <c r="E78" s="17" t="s">
        <v>94</v>
      </c>
      <c r="F78" s="264">
        <v>3370</v>
      </c>
      <c r="G78" s="34"/>
      <c r="H78" s="39"/>
    </row>
    <row r="79" spans="1:8" s="2" customFormat="1" ht="16.899999999999999" customHeight="1">
      <c r="A79" s="34"/>
      <c r="B79" s="39"/>
      <c r="C79" s="259" t="s">
        <v>121</v>
      </c>
      <c r="D79" s="260" t="s">
        <v>122</v>
      </c>
      <c r="E79" s="261" t="s">
        <v>106</v>
      </c>
      <c r="F79" s="262">
        <v>2</v>
      </c>
      <c r="G79" s="34"/>
      <c r="H79" s="39"/>
    </row>
    <row r="80" spans="1:8" s="2" customFormat="1" ht="16.899999999999999" customHeight="1">
      <c r="A80" s="34"/>
      <c r="B80" s="39"/>
      <c r="C80" s="263" t="s">
        <v>121</v>
      </c>
      <c r="D80" s="263" t="s">
        <v>85</v>
      </c>
      <c r="E80" s="17" t="s">
        <v>1</v>
      </c>
      <c r="F80" s="264">
        <v>2</v>
      </c>
      <c r="G80" s="34"/>
      <c r="H80" s="39"/>
    </row>
    <row r="81" spans="1:8" s="2" customFormat="1" ht="16.899999999999999" customHeight="1">
      <c r="A81" s="34"/>
      <c r="B81" s="39"/>
      <c r="C81" s="265" t="s">
        <v>941</v>
      </c>
      <c r="D81" s="34"/>
      <c r="E81" s="34"/>
      <c r="F81" s="34"/>
      <c r="G81" s="34"/>
      <c r="H81" s="39"/>
    </row>
    <row r="82" spans="1:8" s="2" customFormat="1" ht="16.899999999999999" customHeight="1">
      <c r="A82" s="34"/>
      <c r="B82" s="39"/>
      <c r="C82" s="263" t="s">
        <v>603</v>
      </c>
      <c r="D82" s="263" t="s">
        <v>604</v>
      </c>
      <c r="E82" s="17" t="s">
        <v>160</v>
      </c>
      <c r="F82" s="264">
        <v>2</v>
      </c>
      <c r="G82" s="34"/>
      <c r="H82" s="39"/>
    </row>
    <row r="83" spans="1:8" s="2" customFormat="1" ht="16.899999999999999" customHeight="1">
      <c r="A83" s="34"/>
      <c r="B83" s="39"/>
      <c r="C83" s="263" t="s">
        <v>594</v>
      </c>
      <c r="D83" s="263" t="s">
        <v>595</v>
      </c>
      <c r="E83" s="17" t="s">
        <v>106</v>
      </c>
      <c r="F83" s="264">
        <v>13</v>
      </c>
      <c r="G83" s="34"/>
      <c r="H83" s="39"/>
    </row>
    <row r="84" spans="1:8" s="2" customFormat="1" ht="16.899999999999999" customHeight="1">
      <c r="A84" s="34"/>
      <c r="B84" s="39"/>
      <c r="C84" s="263" t="s">
        <v>607</v>
      </c>
      <c r="D84" s="263" t="s">
        <v>608</v>
      </c>
      <c r="E84" s="17" t="s">
        <v>137</v>
      </c>
      <c r="F84" s="264">
        <v>14.64</v>
      </c>
      <c r="G84" s="34"/>
      <c r="H84" s="39"/>
    </row>
    <row r="85" spans="1:8" s="2" customFormat="1" ht="16.899999999999999" customHeight="1">
      <c r="A85" s="34"/>
      <c r="B85" s="39"/>
      <c r="C85" s="259" t="s">
        <v>123</v>
      </c>
      <c r="D85" s="260" t="s">
        <v>124</v>
      </c>
      <c r="E85" s="261" t="s">
        <v>106</v>
      </c>
      <c r="F85" s="262">
        <v>11</v>
      </c>
      <c r="G85" s="34"/>
      <c r="H85" s="39"/>
    </row>
    <row r="86" spans="1:8" s="2" customFormat="1" ht="16.899999999999999" customHeight="1">
      <c r="A86" s="34"/>
      <c r="B86" s="39"/>
      <c r="C86" s="263" t="s">
        <v>123</v>
      </c>
      <c r="D86" s="263" t="s">
        <v>125</v>
      </c>
      <c r="E86" s="17" t="s">
        <v>1</v>
      </c>
      <c r="F86" s="264">
        <v>11</v>
      </c>
      <c r="G86" s="34"/>
      <c r="H86" s="39"/>
    </row>
    <row r="87" spans="1:8" s="2" customFormat="1" ht="16.899999999999999" customHeight="1">
      <c r="A87" s="34"/>
      <c r="B87" s="39"/>
      <c r="C87" s="265" t="s">
        <v>941</v>
      </c>
      <c r="D87" s="34"/>
      <c r="E87" s="34"/>
      <c r="F87" s="34"/>
      <c r="G87" s="34"/>
      <c r="H87" s="39"/>
    </row>
    <row r="88" spans="1:8" s="2" customFormat="1" ht="16.899999999999999" customHeight="1">
      <c r="A88" s="34"/>
      <c r="B88" s="39"/>
      <c r="C88" s="263" t="s">
        <v>599</v>
      </c>
      <c r="D88" s="263" t="s">
        <v>600</v>
      </c>
      <c r="E88" s="17" t="s">
        <v>160</v>
      </c>
      <c r="F88" s="264">
        <v>11</v>
      </c>
      <c r="G88" s="34"/>
      <c r="H88" s="39"/>
    </row>
    <row r="89" spans="1:8" s="2" customFormat="1" ht="16.899999999999999" customHeight="1">
      <c r="A89" s="34"/>
      <c r="B89" s="39"/>
      <c r="C89" s="263" t="s">
        <v>594</v>
      </c>
      <c r="D89" s="263" t="s">
        <v>595</v>
      </c>
      <c r="E89" s="17" t="s">
        <v>106</v>
      </c>
      <c r="F89" s="264">
        <v>13</v>
      </c>
      <c r="G89" s="34"/>
      <c r="H89" s="39"/>
    </row>
    <row r="90" spans="1:8" s="2" customFormat="1" ht="16.899999999999999" customHeight="1">
      <c r="A90" s="34"/>
      <c r="B90" s="39"/>
      <c r="C90" s="263" t="s">
        <v>607</v>
      </c>
      <c r="D90" s="263" t="s">
        <v>608</v>
      </c>
      <c r="E90" s="17" t="s">
        <v>137</v>
      </c>
      <c r="F90" s="264">
        <v>14.64</v>
      </c>
      <c r="G90" s="34"/>
      <c r="H90" s="39"/>
    </row>
    <row r="91" spans="1:8" s="2" customFormat="1" ht="16.899999999999999" customHeight="1">
      <c r="A91" s="34"/>
      <c r="B91" s="39"/>
      <c r="C91" s="259" t="s">
        <v>126</v>
      </c>
      <c r="D91" s="260" t="s">
        <v>127</v>
      </c>
      <c r="E91" s="261" t="s">
        <v>106</v>
      </c>
      <c r="F91" s="262">
        <v>81</v>
      </c>
      <c r="G91" s="34"/>
      <c r="H91" s="39"/>
    </row>
    <row r="92" spans="1:8" s="2" customFormat="1" ht="16.899999999999999" customHeight="1">
      <c r="A92" s="34"/>
      <c r="B92" s="39"/>
      <c r="C92" s="263" t="s">
        <v>126</v>
      </c>
      <c r="D92" s="263" t="s">
        <v>128</v>
      </c>
      <c r="E92" s="17" t="s">
        <v>1</v>
      </c>
      <c r="F92" s="264">
        <v>81</v>
      </c>
      <c r="G92" s="34"/>
      <c r="H92" s="39"/>
    </row>
    <row r="93" spans="1:8" s="2" customFormat="1" ht="16.899999999999999" customHeight="1">
      <c r="A93" s="34"/>
      <c r="B93" s="39"/>
      <c r="C93" s="265" t="s">
        <v>941</v>
      </c>
      <c r="D93" s="34"/>
      <c r="E93" s="34"/>
      <c r="F93" s="34"/>
      <c r="G93" s="34"/>
      <c r="H93" s="39"/>
    </row>
    <row r="94" spans="1:8" s="2" customFormat="1" ht="16.899999999999999" customHeight="1">
      <c r="A94" s="34"/>
      <c r="B94" s="39"/>
      <c r="C94" s="263" t="s">
        <v>573</v>
      </c>
      <c r="D94" s="263" t="s">
        <v>574</v>
      </c>
      <c r="E94" s="17" t="s">
        <v>106</v>
      </c>
      <c r="F94" s="264">
        <v>81</v>
      </c>
      <c r="G94" s="34"/>
      <c r="H94" s="39"/>
    </row>
    <row r="95" spans="1:8" s="2" customFormat="1" ht="16.899999999999999" customHeight="1">
      <c r="A95" s="34"/>
      <c r="B95" s="39"/>
      <c r="C95" s="263" t="s">
        <v>568</v>
      </c>
      <c r="D95" s="263" t="s">
        <v>569</v>
      </c>
      <c r="E95" s="17" t="s">
        <v>106</v>
      </c>
      <c r="F95" s="264">
        <v>109</v>
      </c>
      <c r="G95" s="34"/>
      <c r="H95" s="39"/>
    </row>
    <row r="96" spans="1:8" s="2" customFormat="1" ht="16.899999999999999" customHeight="1">
      <c r="A96" s="34"/>
      <c r="B96" s="39"/>
      <c r="C96" s="263" t="s">
        <v>607</v>
      </c>
      <c r="D96" s="263" t="s">
        <v>608</v>
      </c>
      <c r="E96" s="17" t="s">
        <v>137</v>
      </c>
      <c r="F96" s="264">
        <v>14.64</v>
      </c>
      <c r="G96" s="34"/>
      <c r="H96" s="39"/>
    </row>
    <row r="97" spans="1:8" s="2" customFormat="1" ht="16.899999999999999" customHeight="1">
      <c r="A97" s="34"/>
      <c r="B97" s="39"/>
      <c r="C97" s="259" t="s">
        <v>129</v>
      </c>
      <c r="D97" s="260" t="s">
        <v>130</v>
      </c>
      <c r="E97" s="261" t="s">
        <v>106</v>
      </c>
      <c r="F97" s="262">
        <v>28</v>
      </c>
      <c r="G97" s="34"/>
      <c r="H97" s="39"/>
    </row>
    <row r="98" spans="1:8" s="2" customFormat="1" ht="16.899999999999999" customHeight="1">
      <c r="A98" s="34"/>
      <c r="B98" s="39"/>
      <c r="C98" s="263" t="s">
        <v>129</v>
      </c>
      <c r="D98" s="263" t="s">
        <v>131</v>
      </c>
      <c r="E98" s="17" t="s">
        <v>1</v>
      </c>
      <c r="F98" s="264">
        <v>28</v>
      </c>
      <c r="G98" s="34"/>
      <c r="H98" s="39"/>
    </row>
    <row r="99" spans="1:8" s="2" customFormat="1" ht="16.899999999999999" customHeight="1">
      <c r="A99" s="34"/>
      <c r="B99" s="39"/>
      <c r="C99" s="265" t="s">
        <v>941</v>
      </c>
      <c r="D99" s="34"/>
      <c r="E99" s="34"/>
      <c r="F99" s="34"/>
      <c r="G99" s="34"/>
      <c r="H99" s="39"/>
    </row>
    <row r="100" spans="1:8" s="2" customFormat="1" ht="16.899999999999999" customHeight="1">
      <c r="A100" s="34"/>
      <c r="B100" s="39"/>
      <c r="C100" s="263" t="s">
        <v>577</v>
      </c>
      <c r="D100" s="263" t="s">
        <v>578</v>
      </c>
      <c r="E100" s="17" t="s">
        <v>106</v>
      </c>
      <c r="F100" s="264">
        <v>28</v>
      </c>
      <c r="G100" s="34"/>
      <c r="H100" s="39"/>
    </row>
    <row r="101" spans="1:8" s="2" customFormat="1" ht="16.899999999999999" customHeight="1">
      <c r="A101" s="34"/>
      <c r="B101" s="39"/>
      <c r="C101" s="263" t="s">
        <v>568</v>
      </c>
      <c r="D101" s="263" t="s">
        <v>569</v>
      </c>
      <c r="E101" s="17" t="s">
        <v>106</v>
      </c>
      <c r="F101" s="264">
        <v>109</v>
      </c>
      <c r="G101" s="34"/>
      <c r="H101" s="39"/>
    </row>
    <row r="102" spans="1:8" s="2" customFormat="1" ht="16.899999999999999" customHeight="1">
      <c r="A102" s="34"/>
      <c r="B102" s="39"/>
      <c r="C102" s="263" t="s">
        <v>607</v>
      </c>
      <c r="D102" s="263" t="s">
        <v>608</v>
      </c>
      <c r="E102" s="17" t="s">
        <v>137</v>
      </c>
      <c r="F102" s="264">
        <v>14.64</v>
      </c>
      <c r="G102" s="34"/>
      <c r="H102" s="39"/>
    </row>
    <row r="103" spans="1:8" s="2" customFormat="1" ht="16.899999999999999" customHeight="1">
      <c r="A103" s="34"/>
      <c r="B103" s="39"/>
      <c r="C103" s="259" t="s">
        <v>132</v>
      </c>
      <c r="D103" s="260" t="s">
        <v>133</v>
      </c>
      <c r="E103" s="261" t="s">
        <v>106</v>
      </c>
      <c r="F103" s="262">
        <v>610</v>
      </c>
      <c r="G103" s="34"/>
      <c r="H103" s="39"/>
    </row>
    <row r="104" spans="1:8" s="2" customFormat="1" ht="16.899999999999999" customHeight="1">
      <c r="A104" s="34"/>
      <c r="B104" s="39"/>
      <c r="C104" s="263" t="s">
        <v>132</v>
      </c>
      <c r="D104" s="263" t="s">
        <v>134</v>
      </c>
      <c r="E104" s="17" t="s">
        <v>1</v>
      </c>
      <c r="F104" s="264">
        <v>610</v>
      </c>
      <c r="G104" s="34"/>
      <c r="H104" s="39"/>
    </row>
    <row r="105" spans="1:8" s="2" customFormat="1" ht="16.899999999999999" customHeight="1">
      <c r="A105" s="34"/>
      <c r="B105" s="39"/>
      <c r="C105" s="265" t="s">
        <v>941</v>
      </c>
      <c r="D105" s="34"/>
      <c r="E105" s="34"/>
      <c r="F105" s="34"/>
      <c r="G105" s="34"/>
      <c r="H105" s="39"/>
    </row>
    <row r="106" spans="1:8" s="2" customFormat="1" ht="16.899999999999999" customHeight="1">
      <c r="A106" s="34"/>
      <c r="B106" s="39"/>
      <c r="C106" s="263" t="s">
        <v>590</v>
      </c>
      <c r="D106" s="263" t="s">
        <v>591</v>
      </c>
      <c r="E106" s="17" t="s">
        <v>106</v>
      </c>
      <c r="F106" s="264">
        <v>610</v>
      </c>
      <c r="G106" s="34"/>
      <c r="H106" s="39"/>
    </row>
    <row r="107" spans="1:8" s="2" customFormat="1" ht="22.5">
      <c r="A107" s="34"/>
      <c r="B107" s="39"/>
      <c r="C107" s="263" t="s">
        <v>580</v>
      </c>
      <c r="D107" s="263" t="s">
        <v>581</v>
      </c>
      <c r="E107" s="17" t="s">
        <v>106</v>
      </c>
      <c r="F107" s="264">
        <v>908</v>
      </c>
      <c r="G107" s="34"/>
      <c r="H107" s="39"/>
    </row>
    <row r="108" spans="1:8" s="2" customFormat="1" ht="16.899999999999999" customHeight="1">
      <c r="A108" s="34"/>
      <c r="B108" s="39"/>
      <c r="C108" s="263" t="s">
        <v>607</v>
      </c>
      <c r="D108" s="263" t="s">
        <v>608</v>
      </c>
      <c r="E108" s="17" t="s">
        <v>137</v>
      </c>
      <c r="F108" s="264">
        <v>14.64</v>
      </c>
      <c r="G108" s="34"/>
      <c r="H108" s="39"/>
    </row>
    <row r="109" spans="1:8" s="2" customFormat="1" ht="16.899999999999999" customHeight="1">
      <c r="A109" s="34"/>
      <c r="B109" s="39"/>
      <c r="C109" s="259" t="s">
        <v>135</v>
      </c>
      <c r="D109" s="260" t="s">
        <v>136</v>
      </c>
      <c r="E109" s="261" t="s">
        <v>137</v>
      </c>
      <c r="F109" s="262">
        <v>3.84</v>
      </c>
      <c r="G109" s="34"/>
      <c r="H109" s="39"/>
    </row>
    <row r="110" spans="1:8" s="2" customFormat="1" ht="16.899999999999999" customHeight="1">
      <c r="A110" s="34"/>
      <c r="B110" s="39"/>
      <c r="C110" s="263" t="s">
        <v>135</v>
      </c>
      <c r="D110" s="263" t="s">
        <v>317</v>
      </c>
      <c r="E110" s="17" t="s">
        <v>1</v>
      </c>
      <c r="F110" s="264">
        <v>3.84</v>
      </c>
      <c r="G110" s="34"/>
      <c r="H110" s="39"/>
    </row>
    <row r="111" spans="1:8" s="2" customFormat="1" ht="16.899999999999999" customHeight="1">
      <c r="A111" s="34"/>
      <c r="B111" s="39"/>
      <c r="C111" s="265" t="s">
        <v>941</v>
      </c>
      <c r="D111" s="34"/>
      <c r="E111" s="34"/>
      <c r="F111" s="34"/>
      <c r="G111" s="34"/>
      <c r="H111" s="39"/>
    </row>
    <row r="112" spans="1:8" s="2" customFormat="1" ht="16.899999999999999" customHeight="1">
      <c r="A112" s="34"/>
      <c r="B112" s="39"/>
      <c r="C112" s="263" t="s">
        <v>314</v>
      </c>
      <c r="D112" s="263" t="s">
        <v>315</v>
      </c>
      <c r="E112" s="17" t="s">
        <v>137</v>
      </c>
      <c r="F112" s="264">
        <v>3.84</v>
      </c>
      <c r="G112" s="34"/>
      <c r="H112" s="39"/>
    </row>
    <row r="113" spans="1:8" s="2" customFormat="1" ht="16.899999999999999" customHeight="1">
      <c r="A113" s="34"/>
      <c r="B113" s="39"/>
      <c r="C113" s="263" t="s">
        <v>320</v>
      </c>
      <c r="D113" s="263" t="s">
        <v>321</v>
      </c>
      <c r="E113" s="17" t="s">
        <v>296</v>
      </c>
      <c r="F113" s="264">
        <v>41.832000000000001</v>
      </c>
      <c r="G113" s="34"/>
      <c r="H113" s="39"/>
    </row>
    <row r="114" spans="1:8" s="2" customFormat="1" ht="16.899999999999999" customHeight="1">
      <c r="A114" s="34"/>
      <c r="B114" s="39"/>
      <c r="C114" s="259" t="s">
        <v>139</v>
      </c>
      <c r="D114" s="260" t="s">
        <v>140</v>
      </c>
      <c r="E114" s="261" t="s">
        <v>106</v>
      </c>
      <c r="F114" s="262">
        <v>298</v>
      </c>
      <c r="G114" s="34"/>
      <c r="H114" s="39"/>
    </row>
    <row r="115" spans="1:8" s="2" customFormat="1" ht="16.899999999999999" customHeight="1">
      <c r="A115" s="34"/>
      <c r="B115" s="39"/>
      <c r="C115" s="263" t="s">
        <v>139</v>
      </c>
      <c r="D115" s="263" t="s">
        <v>141</v>
      </c>
      <c r="E115" s="17" t="s">
        <v>1</v>
      </c>
      <c r="F115" s="264">
        <v>298</v>
      </c>
      <c r="G115" s="34"/>
      <c r="H115" s="39"/>
    </row>
    <row r="116" spans="1:8" s="2" customFormat="1" ht="16.899999999999999" customHeight="1">
      <c r="A116" s="34"/>
      <c r="B116" s="39"/>
      <c r="C116" s="265" t="s">
        <v>941</v>
      </c>
      <c r="D116" s="34"/>
      <c r="E116" s="34"/>
      <c r="F116" s="34"/>
      <c r="G116" s="34"/>
      <c r="H116" s="39"/>
    </row>
    <row r="117" spans="1:8" s="2" customFormat="1" ht="16.899999999999999" customHeight="1">
      <c r="A117" s="34"/>
      <c r="B117" s="39"/>
      <c r="C117" s="263" t="s">
        <v>585</v>
      </c>
      <c r="D117" s="263" t="s">
        <v>586</v>
      </c>
      <c r="E117" s="17" t="s">
        <v>106</v>
      </c>
      <c r="F117" s="264">
        <v>298</v>
      </c>
      <c r="G117" s="34"/>
      <c r="H117" s="39"/>
    </row>
    <row r="118" spans="1:8" s="2" customFormat="1" ht="22.5">
      <c r="A118" s="34"/>
      <c r="B118" s="39"/>
      <c r="C118" s="263" t="s">
        <v>580</v>
      </c>
      <c r="D118" s="263" t="s">
        <v>581</v>
      </c>
      <c r="E118" s="17" t="s">
        <v>106</v>
      </c>
      <c r="F118" s="264">
        <v>908</v>
      </c>
      <c r="G118" s="34"/>
      <c r="H118" s="39"/>
    </row>
    <row r="119" spans="1:8" s="2" customFormat="1" ht="16.899999999999999" customHeight="1">
      <c r="A119" s="34"/>
      <c r="B119" s="39"/>
      <c r="C119" s="259" t="s">
        <v>142</v>
      </c>
      <c r="D119" s="260" t="s">
        <v>143</v>
      </c>
      <c r="E119" s="261" t="s">
        <v>137</v>
      </c>
      <c r="F119" s="262">
        <v>38.200000000000003</v>
      </c>
      <c r="G119" s="34"/>
      <c r="H119" s="39"/>
    </row>
    <row r="120" spans="1:8" s="2" customFormat="1" ht="16.899999999999999" customHeight="1">
      <c r="A120" s="34"/>
      <c r="B120" s="39"/>
      <c r="C120" s="263" t="s">
        <v>1</v>
      </c>
      <c r="D120" s="263" t="s">
        <v>939</v>
      </c>
      <c r="E120" s="17" t="s">
        <v>1</v>
      </c>
      <c r="F120" s="264">
        <v>0</v>
      </c>
      <c r="G120" s="34"/>
      <c r="H120" s="39"/>
    </row>
    <row r="121" spans="1:8" s="2" customFormat="1" ht="16.899999999999999" customHeight="1">
      <c r="A121" s="34"/>
      <c r="B121" s="39"/>
      <c r="C121" s="263" t="s">
        <v>1</v>
      </c>
      <c r="D121" s="263" t="s">
        <v>345</v>
      </c>
      <c r="E121" s="17" t="s">
        <v>1</v>
      </c>
      <c r="F121" s="264">
        <v>38.200000000000003</v>
      </c>
      <c r="G121" s="34"/>
      <c r="H121" s="39"/>
    </row>
    <row r="122" spans="1:8" s="2" customFormat="1" ht="16.899999999999999" customHeight="1">
      <c r="A122" s="34"/>
      <c r="B122" s="39"/>
      <c r="C122" s="265" t="s">
        <v>941</v>
      </c>
      <c r="D122" s="34"/>
      <c r="E122" s="34"/>
      <c r="F122" s="34"/>
      <c r="G122" s="34"/>
      <c r="H122" s="39"/>
    </row>
    <row r="123" spans="1:8" s="2" customFormat="1" ht="22.5">
      <c r="A123" s="34"/>
      <c r="B123" s="39"/>
      <c r="C123" s="263" t="s">
        <v>270</v>
      </c>
      <c r="D123" s="263" t="s">
        <v>271</v>
      </c>
      <c r="E123" s="17" t="s">
        <v>137</v>
      </c>
      <c r="F123" s="264">
        <v>38.200000000000003</v>
      </c>
      <c r="G123" s="34"/>
      <c r="H123" s="39"/>
    </row>
    <row r="124" spans="1:8" s="2" customFormat="1" ht="22.5">
      <c r="A124" s="34"/>
      <c r="B124" s="39"/>
      <c r="C124" s="263" t="s">
        <v>286</v>
      </c>
      <c r="D124" s="263" t="s">
        <v>287</v>
      </c>
      <c r="E124" s="17" t="s">
        <v>137</v>
      </c>
      <c r="F124" s="264">
        <v>38.200000000000003</v>
      </c>
      <c r="G124" s="34"/>
      <c r="H124" s="39"/>
    </row>
    <row r="125" spans="1:8" s="2" customFormat="1" ht="16.899999999999999" customHeight="1">
      <c r="A125" s="34"/>
      <c r="B125" s="39"/>
      <c r="C125" s="259" t="s">
        <v>145</v>
      </c>
      <c r="D125" s="260" t="s">
        <v>146</v>
      </c>
      <c r="E125" s="261" t="s">
        <v>137</v>
      </c>
      <c r="F125" s="262">
        <v>421.25</v>
      </c>
      <c r="G125" s="34"/>
      <c r="H125" s="39"/>
    </row>
    <row r="126" spans="1:8" s="2" customFormat="1" ht="16.899999999999999" customHeight="1">
      <c r="A126" s="34"/>
      <c r="B126" s="39"/>
      <c r="C126" s="263" t="s">
        <v>1</v>
      </c>
      <c r="D126" s="263" t="s">
        <v>939</v>
      </c>
      <c r="E126" s="17" t="s">
        <v>1</v>
      </c>
      <c r="F126" s="264">
        <v>0</v>
      </c>
      <c r="G126" s="34"/>
      <c r="H126" s="39"/>
    </row>
    <row r="127" spans="1:8" s="2" customFormat="1" ht="16.899999999999999" customHeight="1">
      <c r="A127" s="34"/>
      <c r="B127" s="39"/>
      <c r="C127" s="263" t="s">
        <v>1</v>
      </c>
      <c r="D127" s="263" t="s">
        <v>946</v>
      </c>
      <c r="E127" s="17" t="s">
        <v>1</v>
      </c>
      <c r="F127" s="264">
        <v>421.25</v>
      </c>
      <c r="G127" s="34"/>
      <c r="H127" s="39"/>
    </row>
    <row r="128" spans="1:8" s="2" customFormat="1" ht="16.899999999999999" customHeight="1">
      <c r="A128" s="34"/>
      <c r="B128" s="39"/>
      <c r="C128" s="265" t="s">
        <v>941</v>
      </c>
      <c r="D128" s="34"/>
      <c r="E128" s="34"/>
      <c r="F128" s="34"/>
      <c r="G128" s="34"/>
      <c r="H128" s="39"/>
    </row>
    <row r="129" spans="1:8" s="2" customFormat="1" ht="16.899999999999999" customHeight="1">
      <c r="A129" s="34"/>
      <c r="B129" s="39"/>
      <c r="C129" s="263" t="s">
        <v>264</v>
      </c>
      <c r="D129" s="263" t="s">
        <v>265</v>
      </c>
      <c r="E129" s="17" t="s">
        <v>137</v>
      </c>
      <c r="F129" s="264">
        <v>210.625</v>
      </c>
      <c r="G129" s="34"/>
      <c r="H129" s="39"/>
    </row>
    <row r="130" spans="1:8" s="2" customFormat="1" ht="22.5">
      <c r="A130" s="34"/>
      <c r="B130" s="39"/>
      <c r="C130" s="263" t="s">
        <v>273</v>
      </c>
      <c r="D130" s="263" t="s">
        <v>274</v>
      </c>
      <c r="E130" s="17" t="s">
        <v>137</v>
      </c>
      <c r="F130" s="264">
        <v>421.25</v>
      </c>
      <c r="G130" s="34"/>
      <c r="H130" s="39"/>
    </row>
    <row r="131" spans="1:8" s="2" customFormat="1" ht="22.5">
      <c r="A131" s="34"/>
      <c r="B131" s="39"/>
      <c r="C131" s="263" t="s">
        <v>290</v>
      </c>
      <c r="D131" s="263" t="s">
        <v>291</v>
      </c>
      <c r="E131" s="17" t="s">
        <v>137</v>
      </c>
      <c r="F131" s="264">
        <v>444.29</v>
      </c>
      <c r="G131" s="34"/>
      <c r="H131" s="39"/>
    </row>
    <row r="132" spans="1:8" s="2" customFormat="1" ht="16.899999999999999" customHeight="1">
      <c r="A132" s="34"/>
      <c r="B132" s="39"/>
      <c r="C132" s="259" t="s">
        <v>148</v>
      </c>
      <c r="D132" s="260" t="s">
        <v>149</v>
      </c>
      <c r="E132" s="261" t="s">
        <v>137</v>
      </c>
      <c r="F132" s="262">
        <v>38.200000000000003</v>
      </c>
      <c r="G132" s="34"/>
      <c r="H132" s="39"/>
    </row>
    <row r="133" spans="1:8" s="2" customFormat="1" ht="16.899999999999999" customHeight="1">
      <c r="A133" s="34"/>
      <c r="B133" s="39"/>
      <c r="C133" s="263" t="s">
        <v>148</v>
      </c>
      <c r="D133" s="263" t="s">
        <v>142</v>
      </c>
      <c r="E133" s="17" t="s">
        <v>1</v>
      </c>
      <c r="F133" s="264">
        <v>38.200000000000003</v>
      </c>
      <c r="G133" s="34"/>
      <c r="H133" s="39"/>
    </row>
    <row r="134" spans="1:8" s="2" customFormat="1" ht="16.899999999999999" customHeight="1">
      <c r="A134" s="34"/>
      <c r="B134" s="39"/>
      <c r="C134" s="265" t="s">
        <v>941</v>
      </c>
      <c r="D134" s="34"/>
      <c r="E134" s="34"/>
      <c r="F134" s="34"/>
      <c r="G134" s="34"/>
      <c r="H134" s="39"/>
    </row>
    <row r="135" spans="1:8" s="2" customFormat="1" ht="22.5">
      <c r="A135" s="34"/>
      <c r="B135" s="39"/>
      <c r="C135" s="263" t="s">
        <v>286</v>
      </c>
      <c r="D135" s="263" t="s">
        <v>287</v>
      </c>
      <c r="E135" s="17" t="s">
        <v>137</v>
      </c>
      <c r="F135" s="264">
        <v>38.200000000000003</v>
      </c>
      <c r="G135" s="34"/>
      <c r="H135" s="39"/>
    </row>
    <row r="136" spans="1:8" s="2" customFormat="1" ht="22.5">
      <c r="A136" s="34"/>
      <c r="B136" s="39"/>
      <c r="C136" s="263" t="s">
        <v>294</v>
      </c>
      <c r="D136" s="263" t="s">
        <v>295</v>
      </c>
      <c r="E136" s="17" t="s">
        <v>296</v>
      </c>
      <c r="F136" s="264">
        <v>844.35799999999995</v>
      </c>
      <c r="G136" s="34"/>
      <c r="H136" s="39"/>
    </row>
    <row r="137" spans="1:8" s="2" customFormat="1" ht="16.899999999999999" customHeight="1">
      <c r="A137" s="34"/>
      <c r="B137" s="39"/>
      <c r="C137" s="263" t="s">
        <v>301</v>
      </c>
      <c r="D137" s="263" t="s">
        <v>302</v>
      </c>
      <c r="E137" s="17" t="s">
        <v>137</v>
      </c>
      <c r="F137" s="264">
        <v>482.49</v>
      </c>
      <c r="G137" s="34"/>
      <c r="H137" s="39"/>
    </row>
    <row r="138" spans="1:8" s="2" customFormat="1" ht="16.899999999999999" customHeight="1">
      <c r="A138" s="34"/>
      <c r="B138" s="39"/>
      <c r="C138" s="259" t="s">
        <v>150</v>
      </c>
      <c r="D138" s="260" t="s">
        <v>149</v>
      </c>
      <c r="E138" s="261" t="s">
        <v>137</v>
      </c>
      <c r="F138" s="262">
        <v>444.29</v>
      </c>
      <c r="G138" s="34"/>
      <c r="H138" s="39"/>
    </row>
    <row r="139" spans="1:8" s="2" customFormat="1" ht="16.899999999999999" customHeight="1">
      <c r="A139" s="34"/>
      <c r="B139" s="39"/>
      <c r="C139" s="263" t="s">
        <v>150</v>
      </c>
      <c r="D139" s="263" t="s">
        <v>293</v>
      </c>
      <c r="E139" s="17" t="s">
        <v>1</v>
      </c>
      <c r="F139" s="264">
        <v>444.29</v>
      </c>
      <c r="G139" s="34"/>
      <c r="H139" s="39"/>
    </row>
    <row r="140" spans="1:8" s="2" customFormat="1" ht="16.899999999999999" customHeight="1">
      <c r="A140" s="34"/>
      <c r="B140" s="39"/>
      <c r="C140" s="265" t="s">
        <v>941</v>
      </c>
      <c r="D140" s="34"/>
      <c r="E140" s="34"/>
      <c r="F140" s="34"/>
      <c r="G140" s="34"/>
      <c r="H140" s="39"/>
    </row>
    <row r="141" spans="1:8" s="2" customFormat="1" ht="22.5">
      <c r="A141" s="34"/>
      <c r="B141" s="39"/>
      <c r="C141" s="263" t="s">
        <v>290</v>
      </c>
      <c r="D141" s="263" t="s">
        <v>291</v>
      </c>
      <c r="E141" s="17" t="s">
        <v>137</v>
      </c>
      <c r="F141" s="264">
        <v>444.29</v>
      </c>
      <c r="G141" s="34"/>
      <c r="H141" s="39"/>
    </row>
    <row r="142" spans="1:8" s="2" customFormat="1" ht="22.5">
      <c r="A142" s="34"/>
      <c r="B142" s="39"/>
      <c r="C142" s="263" t="s">
        <v>294</v>
      </c>
      <c r="D142" s="263" t="s">
        <v>295</v>
      </c>
      <c r="E142" s="17" t="s">
        <v>296</v>
      </c>
      <c r="F142" s="264">
        <v>844.35799999999995</v>
      </c>
      <c r="G142" s="34"/>
      <c r="H142" s="39"/>
    </row>
    <row r="143" spans="1:8" s="2" customFormat="1" ht="16.899999999999999" customHeight="1">
      <c r="A143" s="34"/>
      <c r="B143" s="39"/>
      <c r="C143" s="263" t="s">
        <v>301</v>
      </c>
      <c r="D143" s="263" t="s">
        <v>302</v>
      </c>
      <c r="E143" s="17" t="s">
        <v>137</v>
      </c>
      <c r="F143" s="264">
        <v>482.49</v>
      </c>
      <c r="G143" s="34"/>
      <c r="H143" s="39"/>
    </row>
    <row r="144" spans="1:8" s="2" customFormat="1" ht="16.899999999999999" customHeight="1">
      <c r="A144" s="34"/>
      <c r="B144" s="39"/>
      <c r="C144" s="259" t="s">
        <v>152</v>
      </c>
      <c r="D144" s="260" t="s">
        <v>153</v>
      </c>
      <c r="E144" s="261" t="s">
        <v>137</v>
      </c>
      <c r="F144" s="262">
        <v>23.04</v>
      </c>
      <c r="G144" s="34"/>
      <c r="H144" s="39"/>
    </row>
    <row r="145" spans="1:8" s="2" customFormat="1" ht="16.899999999999999" customHeight="1">
      <c r="A145" s="34"/>
      <c r="B145" s="39"/>
      <c r="C145" s="263" t="s">
        <v>1</v>
      </c>
      <c r="D145" s="263" t="s">
        <v>943</v>
      </c>
      <c r="E145" s="17" t="s">
        <v>1</v>
      </c>
      <c r="F145" s="264">
        <v>0</v>
      </c>
      <c r="G145" s="34"/>
      <c r="H145" s="39"/>
    </row>
    <row r="146" spans="1:8" s="2" customFormat="1" ht="16.899999999999999" customHeight="1">
      <c r="A146" s="34"/>
      <c r="B146" s="39"/>
      <c r="C146" s="263" t="s">
        <v>1</v>
      </c>
      <c r="D146" s="263" t="s">
        <v>947</v>
      </c>
      <c r="E146" s="17" t="s">
        <v>1</v>
      </c>
      <c r="F146" s="264">
        <v>23.04</v>
      </c>
      <c r="G146" s="34"/>
      <c r="H146" s="39"/>
    </row>
    <row r="147" spans="1:8" s="2" customFormat="1" ht="16.899999999999999" customHeight="1">
      <c r="A147" s="34"/>
      <c r="B147" s="39"/>
      <c r="C147" s="265" t="s">
        <v>941</v>
      </c>
      <c r="D147" s="34"/>
      <c r="E147" s="34"/>
      <c r="F147" s="34"/>
      <c r="G147" s="34"/>
      <c r="H147" s="39"/>
    </row>
    <row r="148" spans="1:8" s="2" customFormat="1" ht="22.5">
      <c r="A148" s="34"/>
      <c r="B148" s="39"/>
      <c r="C148" s="263" t="s">
        <v>282</v>
      </c>
      <c r="D148" s="263" t="s">
        <v>283</v>
      </c>
      <c r="E148" s="17" t="s">
        <v>137</v>
      </c>
      <c r="F148" s="264">
        <v>23.04</v>
      </c>
      <c r="G148" s="34"/>
      <c r="H148" s="39"/>
    </row>
    <row r="149" spans="1:8" s="2" customFormat="1" ht="22.5">
      <c r="A149" s="34"/>
      <c r="B149" s="39"/>
      <c r="C149" s="263" t="s">
        <v>290</v>
      </c>
      <c r="D149" s="263" t="s">
        <v>291</v>
      </c>
      <c r="E149" s="17" t="s">
        <v>137</v>
      </c>
      <c r="F149" s="264">
        <v>444.29</v>
      </c>
      <c r="G149" s="34"/>
      <c r="H149" s="39"/>
    </row>
    <row r="150" spans="1:8" s="2" customFormat="1" ht="16.899999999999999" customHeight="1">
      <c r="A150" s="34"/>
      <c r="B150" s="39"/>
      <c r="C150" s="263" t="s">
        <v>305</v>
      </c>
      <c r="D150" s="263" t="s">
        <v>306</v>
      </c>
      <c r="E150" s="17" t="s">
        <v>137</v>
      </c>
      <c r="F150" s="264">
        <v>20.832000000000001</v>
      </c>
      <c r="G150" s="34"/>
      <c r="H150" s="39"/>
    </row>
    <row r="151" spans="1:8" s="2" customFormat="1" ht="16.899999999999999" customHeight="1">
      <c r="A151" s="34"/>
      <c r="B151" s="39"/>
      <c r="C151" s="259" t="s">
        <v>155</v>
      </c>
      <c r="D151" s="260" t="s">
        <v>156</v>
      </c>
      <c r="E151" s="261" t="s">
        <v>106</v>
      </c>
      <c r="F151" s="262">
        <v>260</v>
      </c>
      <c r="G151" s="34"/>
      <c r="H151" s="39"/>
    </row>
    <row r="152" spans="1:8" s="2" customFormat="1" ht="16.899999999999999" customHeight="1">
      <c r="A152" s="34"/>
      <c r="B152" s="39"/>
      <c r="C152" s="263" t="s">
        <v>1</v>
      </c>
      <c r="D152" s="263" t="s">
        <v>948</v>
      </c>
      <c r="E152" s="17" t="s">
        <v>1</v>
      </c>
      <c r="F152" s="264">
        <v>260</v>
      </c>
      <c r="G152" s="34"/>
      <c r="H152" s="39"/>
    </row>
    <row r="153" spans="1:8" s="2" customFormat="1" ht="16.899999999999999" customHeight="1">
      <c r="A153" s="34"/>
      <c r="B153" s="39"/>
      <c r="C153" s="265" t="s">
        <v>941</v>
      </c>
      <c r="D153" s="34"/>
      <c r="E153" s="34"/>
      <c r="F153" s="34"/>
      <c r="G153" s="34"/>
      <c r="H153" s="39"/>
    </row>
    <row r="154" spans="1:8" s="2" customFormat="1" ht="16.899999999999999" customHeight="1">
      <c r="A154" s="34"/>
      <c r="B154" s="39"/>
      <c r="C154" s="263" t="s">
        <v>612</v>
      </c>
      <c r="D154" s="263" t="s">
        <v>613</v>
      </c>
      <c r="E154" s="17" t="s">
        <v>106</v>
      </c>
      <c r="F154" s="264">
        <v>260</v>
      </c>
      <c r="G154" s="34"/>
      <c r="H154" s="39"/>
    </row>
    <row r="155" spans="1:8" s="2" customFormat="1" ht="16.899999999999999" customHeight="1">
      <c r="A155" s="34"/>
      <c r="B155" s="39"/>
      <c r="C155" s="263" t="s">
        <v>616</v>
      </c>
      <c r="D155" s="263" t="s">
        <v>617</v>
      </c>
      <c r="E155" s="17" t="s">
        <v>106</v>
      </c>
      <c r="F155" s="264">
        <v>260</v>
      </c>
      <c r="G155" s="34"/>
      <c r="H155" s="39"/>
    </row>
    <row r="156" spans="1:8" s="2" customFormat="1" ht="16.899999999999999" customHeight="1">
      <c r="A156" s="34"/>
      <c r="B156" s="39"/>
      <c r="C156" s="263" t="s">
        <v>620</v>
      </c>
      <c r="D156" s="263" t="s">
        <v>621</v>
      </c>
      <c r="E156" s="17" t="s">
        <v>106</v>
      </c>
      <c r="F156" s="264">
        <v>260</v>
      </c>
      <c r="G156" s="34"/>
      <c r="H156" s="39"/>
    </row>
    <row r="157" spans="1:8" s="2" customFormat="1" ht="16.899999999999999" customHeight="1">
      <c r="A157" s="34"/>
      <c r="B157" s="39"/>
      <c r="C157" s="259" t="s">
        <v>158</v>
      </c>
      <c r="D157" s="260" t="s">
        <v>159</v>
      </c>
      <c r="E157" s="261" t="s">
        <v>160</v>
      </c>
      <c r="F157" s="262">
        <v>3</v>
      </c>
      <c r="G157" s="34"/>
      <c r="H157" s="39"/>
    </row>
    <row r="158" spans="1:8" s="2" customFormat="1" ht="16.899999999999999" customHeight="1">
      <c r="A158" s="34"/>
      <c r="B158" s="39"/>
      <c r="C158" s="263" t="s">
        <v>1</v>
      </c>
      <c r="D158" s="263" t="s">
        <v>943</v>
      </c>
      <c r="E158" s="17" t="s">
        <v>1</v>
      </c>
      <c r="F158" s="264">
        <v>0</v>
      </c>
      <c r="G158" s="34"/>
      <c r="H158" s="39"/>
    </row>
    <row r="159" spans="1:8" s="2" customFormat="1" ht="16.899999999999999" customHeight="1">
      <c r="A159" s="34"/>
      <c r="B159" s="39"/>
      <c r="C159" s="263" t="s">
        <v>1</v>
      </c>
      <c r="D159" s="263" t="s">
        <v>96</v>
      </c>
      <c r="E159" s="17" t="s">
        <v>1</v>
      </c>
      <c r="F159" s="264">
        <v>3</v>
      </c>
      <c r="G159" s="34"/>
      <c r="H159" s="39"/>
    </row>
    <row r="160" spans="1:8" s="2" customFormat="1" ht="16.899999999999999" customHeight="1">
      <c r="A160" s="34"/>
      <c r="B160" s="39"/>
      <c r="C160" s="265" t="s">
        <v>941</v>
      </c>
      <c r="D160" s="34"/>
      <c r="E160" s="34"/>
      <c r="F160" s="34"/>
      <c r="G160" s="34"/>
      <c r="H160" s="39"/>
    </row>
    <row r="161" spans="1:8" s="2" customFormat="1" ht="16.899999999999999" customHeight="1">
      <c r="A161" s="34"/>
      <c r="B161" s="39"/>
      <c r="C161" s="263" t="s">
        <v>305</v>
      </c>
      <c r="D161" s="263" t="s">
        <v>306</v>
      </c>
      <c r="E161" s="17" t="s">
        <v>137</v>
      </c>
      <c r="F161" s="264">
        <v>20.832000000000001</v>
      </c>
      <c r="G161" s="34"/>
      <c r="H161" s="39"/>
    </row>
    <row r="162" spans="1:8" s="2" customFormat="1" ht="16.899999999999999" customHeight="1">
      <c r="A162" s="34"/>
      <c r="B162" s="39"/>
      <c r="C162" s="263" t="s">
        <v>438</v>
      </c>
      <c r="D162" s="263" t="s">
        <v>439</v>
      </c>
      <c r="E162" s="17" t="s">
        <v>160</v>
      </c>
      <c r="F162" s="264">
        <v>3</v>
      </c>
      <c r="G162" s="34"/>
      <c r="H162" s="39"/>
    </row>
    <row r="163" spans="1:8" s="2" customFormat="1" ht="16.899999999999999" customHeight="1">
      <c r="A163" s="34"/>
      <c r="B163" s="39"/>
      <c r="C163" s="263" t="s">
        <v>479</v>
      </c>
      <c r="D163" s="263" t="s">
        <v>480</v>
      </c>
      <c r="E163" s="17" t="s">
        <v>160</v>
      </c>
      <c r="F163" s="264">
        <v>3</v>
      </c>
      <c r="G163" s="34"/>
      <c r="H163" s="39"/>
    </row>
    <row r="164" spans="1:8" s="2" customFormat="1" ht="16.899999999999999" customHeight="1">
      <c r="A164" s="34"/>
      <c r="B164" s="39"/>
      <c r="C164" s="263" t="s">
        <v>483</v>
      </c>
      <c r="D164" s="263" t="s">
        <v>484</v>
      </c>
      <c r="E164" s="17" t="s">
        <v>160</v>
      </c>
      <c r="F164" s="264">
        <v>3</v>
      </c>
      <c r="G164" s="34"/>
      <c r="H164" s="39"/>
    </row>
    <row r="165" spans="1:8" s="2" customFormat="1" ht="16.899999999999999" customHeight="1">
      <c r="A165" s="34"/>
      <c r="B165" s="39"/>
      <c r="C165" s="263" t="s">
        <v>442</v>
      </c>
      <c r="D165" s="263" t="s">
        <v>443</v>
      </c>
      <c r="E165" s="17" t="s">
        <v>160</v>
      </c>
      <c r="F165" s="264">
        <v>3</v>
      </c>
      <c r="G165" s="34"/>
      <c r="H165" s="39"/>
    </row>
    <row r="166" spans="1:8" s="2" customFormat="1" ht="16.899999999999999" customHeight="1">
      <c r="A166" s="34"/>
      <c r="B166" s="39"/>
      <c r="C166" s="263" t="s">
        <v>446</v>
      </c>
      <c r="D166" s="263" t="s">
        <v>447</v>
      </c>
      <c r="E166" s="17" t="s">
        <v>160</v>
      </c>
      <c r="F166" s="264">
        <v>3</v>
      </c>
      <c r="G166" s="34"/>
      <c r="H166" s="39"/>
    </row>
    <row r="167" spans="1:8" s="2" customFormat="1" ht="16.899999999999999" customHeight="1">
      <c r="A167" s="34"/>
      <c r="B167" s="39"/>
      <c r="C167" s="259" t="s">
        <v>161</v>
      </c>
      <c r="D167" s="260" t="s">
        <v>162</v>
      </c>
      <c r="E167" s="261" t="s">
        <v>160</v>
      </c>
      <c r="F167" s="262">
        <v>16</v>
      </c>
      <c r="G167" s="34"/>
      <c r="H167" s="39"/>
    </row>
    <row r="168" spans="1:8" s="2" customFormat="1" ht="16.899999999999999" customHeight="1">
      <c r="A168" s="34"/>
      <c r="B168" s="39"/>
      <c r="C168" s="263" t="s">
        <v>1</v>
      </c>
      <c r="D168" s="263" t="s">
        <v>943</v>
      </c>
      <c r="E168" s="17" t="s">
        <v>1</v>
      </c>
      <c r="F168" s="264">
        <v>0</v>
      </c>
      <c r="G168" s="34"/>
      <c r="H168" s="39"/>
    </row>
    <row r="169" spans="1:8" s="2" customFormat="1" ht="16.899999999999999" customHeight="1">
      <c r="A169" s="34"/>
      <c r="B169" s="39"/>
      <c r="C169" s="263" t="s">
        <v>1</v>
      </c>
      <c r="D169" s="263" t="s">
        <v>163</v>
      </c>
      <c r="E169" s="17" t="s">
        <v>1</v>
      </c>
      <c r="F169" s="264">
        <v>16</v>
      </c>
      <c r="G169" s="34"/>
      <c r="H169" s="39"/>
    </row>
    <row r="170" spans="1:8" s="2" customFormat="1" ht="16.899999999999999" customHeight="1">
      <c r="A170" s="34"/>
      <c r="B170" s="39"/>
      <c r="C170" s="265" t="s">
        <v>941</v>
      </c>
      <c r="D170" s="34"/>
      <c r="E170" s="34"/>
      <c r="F170" s="34"/>
      <c r="G170" s="34"/>
      <c r="H170" s="39"/>
    </row>
    <row r="171" spans="1:8" s="2" customFormat="1" ht="16.899999999999999" customHeight="1">
      <c r="A171" s="34"/>
      <c r="B171" s="39"/>
      <c r="C171" s="263" t="s">
        <v>277</v>
      </c>
      <c r="D171" s="263" t="s">
        <v>278</v>
      </c>
      <c r="E171" s="17" t="s">
        <v>137</v>
      </c>
      <c r="F171" s="264">
        <v>8</v>
      </c>
      <c r="G171" s="34"/>
      <c r="H171" s="39"/>
    </row>
    <row r="172" spans="1:8" s="2" customFormat="1" ht="16.899999999999999" customHeight="1">
      <c r="A172" s="34"/>
      <c r="B172" s="39"/>
      <c r="C172" s="263" t="s">
        <v>450</v>
      </c>
      <c r="D172" s="263" t="s">
        <v>451</v>
      </c>
      <c r="E172" s="17" t="s">
        <v>160</v>
      </c>
      <c r="F172" s="264">
        <v>16</v>
      </c>
      <c r="G172" s="34"/>
      <c r="H172" s="39"/>
    </row>
    <row r="173" spans="1:8" s="2" customFormat="1" ht="16.899999999999999" customHeight="1">
      <c r="A173" s="34"/>
      <c r="B173" s="39"/>
      <c r="C173" s="263" t="s">
        <v>474</v>
      </c>
      <c r="D173" s="263" t="s">
        <v>475</v>
      </c>
      <c r="E173" s="17" t="s">
        <v>160</v>
      </c>
      <c r="F173" s="264">
        <v>16</v>
      </c>
      <c r="G173" s="34"/>
      <c r="H173" s="39"/>
    </row>
    <row r="174" spans="1:8" s="2" customFormat="1" ht="16.899999999999999" customHeight="1">
      <c r="A174" s="34"/>
      <c r="B174" s="39"/>
      <c r="C174" s="263" t="s">
        <v>454</v>
      </c>
      <c r="D174" s="263" t="s">
        <v>455</v>
      </c>
      <c r="E174" s="17" t="s">
        <v>160</v>
      </c>
      <c r="F174" s="264">
        <v>16</v>
      </c>
      <c r="G174" s="34"/>
      <c r="H174" s="39"/>
    </row>
    <row r="175" spans="1:8" s="2" customFormat="1" ht="16.899999999999999" customHeight="1">
      <c r="A175" s="34"/>
      <c r="B175" s="39"/>
      <c r="C175" s="263" t="s">
        <v>458</v>
      </c>
      <c r="D175" s="263" t="s">
        <v>459</v>
      </c>
      <c r="E175" s="17" t="s">
        <v>160</v>
      </c>
      <c r="F175" s="264">
        <v>16</v>
      </c>
      <c r="G175" s="34"/>
      <c r="H175" s="39"/>
    </row>
    <row r="176" spans="1:8" s="2" customFormat="1" ht="16.899999999999999" customHeight="1">
      <c r="A176" s="34"/>
      <c r="B176" s="39"/>
      <c r="C176" s="263" t="s">
        <v>462</v>
      </c>
      <c r="D176" s="263" t="s">
        <v>463</v>
      </c>
      <c r="E176" s="17" t="s">
        <v>160</v>
      </c>
      <c r="F176" s="264">
        <v>16</v>
      </c>
      <c r="G176" s="34"/>
      <c r="H176" s="39"/>
    </row>
    <row r="177" spans="1:8" s="2" customFormat="1" ht="16.899999999999999" customHeight="1">
      <c r="A177" s="34"/>
      <c r="B177" s="39"/>
      <c r="C177" s="263" t="s">
        <v>466</v>
      </c>
      <c r="D177" s="263" t="s">
        <v>467</v>
      </c>
      <c r="E177" s="17" t="s">
        <v>160</v>
      </c>
      <c r="F177" s="264">
        <v>16</v>
      </c>
      <c r="G177" s="34"/>
      <c r="H177" s="39"/>
    </row>
    <row r="178" spans="1:8" s="2" customFormat="1" ht="16.899999999999999" customHeight="1">
      <c r="A178" s="34"/>
      <c r="B178" s="39"/>
      <c r="C178" s="263" t="s">
        <v>470</v>
      </c>
      <c r="D178" s="263" t="s">
        <v>471</v>
      </c>
      <c r="E178" s="17" t="s">
        <v>160</v>
      </c>
      <c r="F178" s="264">
        <v>16</v>
      </c>
      <c r="G178" s="34"/>
      <c r="H178" s="39"/>
    </row>
    <row r="179" spans="1:8" s="2" customFormat="1" ht="16.899999999999999" customHeight="1">
      <c r="A179" s="34"/>
      <c r="B179" s="39"/>
      <c r="C179" s="259" t="s">
        <v>164</v>
      </c>
      <c r="D179" s="260" t="s">
        <v>165</v>
      </c>
      <c r="E179" s="261" t="s">
        <v>106</v>
      </c>
      <c r="F179" s="262">
        <v>387</v>
      </c>
      <c r="G179" s="34"/>
      <c r="H179" s="39"/>
    </row>
    <row r="180" spans="1:8" s="2" customFormat="1" ht="16.899999999999999" customHeight="1">
      <c r="A180" s="34"/>
      <c r="B180" s="39"/>
      <c r="C180" s="263" t="s">
        <v>164</v>
      </c>
      <c r="D180" s="263" t="s">
        <v>546</v>
      </c>
      <c r="E180" s="17" t="s">
        <v>1</v>
      </c>
      <c r="F180" s="264">
        <v>387</v>
      </c>
      <c r="G180" s="34"/>
      <c r="H180" s="39"/>
    </row>
    <row r="181" spans="1:8" s="2" customFormat="1" ht="16.899999999999999" customHeight="1">
      <c r="A181" s="34"/>
      <c r="B181" s="39"/>
      <c r="C181" s="265" t="s">
        <v>941</v>
      </c>
      <c r="D181" s="34"/>
      <c r="E181" s="34"/>
      <c r="F181" s="34"/>
      <c r="G181" s="34"/>
      <c r="H181" s="39"/>
    </row>
    <row r="182" spans="1:8" s="2" customFormat="1" ht="16.899999999999999" customHeight="1">
      <c r="A182" s="34"/>
      <c r="B182" s="39"/>
      <c r="C182" s="263" t="s">
        <v>543</v>
      </c>
      <c r="D182" s="263" t="s">
        <v>544</v>
      </c>
      <c r="E182" s="17" t="s">
        <v>106</v>
      </c>
      <c r="F182" s="264">
        <v>387</v>
      </c>
      <c r="G182" s="34"/>
      <c r="H182" s="39"/>
    </row>
    <row r="183" spans="1:8" s="2" customFormat="1" ht="16.899999999999999" customHeight="1">
      <c r="A183" s="34"/>
      <c r="B183" s="39"/>
      <c r="C183" s="263" t="s">
        <v>525</v>
      </c>
      <c r="D183" s="263" t="s">
        <v>526</v>
      </c>
      <c r="E183" s="17" t="s">
        <v>106</v>
      </c>
      <c r="F183" s="264">
        <v>387</v>
      </c>
      <c r="G183" s="34"/>
      <c r="H183" s="39"/>
    </row>
    <row r="184" spans="1:8" s="2" customFormat="1" ht="16.899999999999999" customHeight="1">
      <c r="A184" s="34"/>
      <c r="B184" s="39"/>
      <c r="C184" s="263" t="s">
        <v>558</v>
      </c>
      <c r="D184" s="263" t="s">
        <v>559</v>
      </c>
      <c r="E184" s="17" t="s">
        <v>106</v>
      </c>
      <c r="F184" s="264">
        <v>786</v>
      </c>
      <c r="G184" s="34"/>
      <c r="H184" s="39"/>
    </row>
    <row r="185" spans="1:8" s="2" customFormat="1" ht="16.899999999999999" customHeight="1">
      <c r="A185" s="34"/>
      <c r="B185" s="39"/>
      <c r="C185" s="259" t="s">
        <v>167</v>
      </c>
      <c r="D185" s="260" t="s">
        <v>168</v>
      </c>
      <c r="E185" s="261" t="s">
        <v>106</v>
      </c>
      <c r="F185" s="262">
        <v>139</v>
      </c>
      <c r="G185" s="34"/>
      <c r="H185" s="39"/>
    </row>
    <row r="186" spans="1:8" s="2" customFormat="1" ht="16.899999999999999" customHeight="1">
      <c r="A186" s="34"/>
      <c r="B186" s="39"/>
      <c r="C186" s="263" t="s">
        <v>167</v>
      </c>
      <c r="D186" s="263" t="s">
        <v>536</v>
      </c>
      <c r="E186" s="17" t="s">
        <v>1</v>
      </c>
      <c r="F186" s="264">
        <v>139</v>
      </c>
      <c r="G186" s="34"/>
      <c r="H186" s="39"/>
    </row>
    <row r="187" spans="1:8" s="2" customFormat="1" ht="16.899999999999999" customHeight="1">
      <c r="A187" s="34"/>
      <c r="B187" s="39"/>
      <c r="C187" s="265" t="s">
        <v>941</v>
      </c>
      <c r="D187" s="34"/>
      <c r="E187" s="34"/>
      <c r="F187" s="34"/>
      <c r="G187" s="34"/>
      <c r="H187" s="39"/>
    </row>
    <row r="188" spans="1:8" s="2" customFormat="1" ht="16.899999999999999" customHeight="1">
      <c r="A188" s="34"/>
      <c r="B188" s="39"/>
      <c r="C188" s="263" t="s">
        <v>533</v>
      </c>
      <c r="D188" s="263" t="s">
        <v>534</v>
      </c>
      <c r="E188" s="17" t="s">
        <v>106</v>
      </c>
      <c r="F188" s="264">
        <v>139</v>
      </c>
      <c r="G188" s="34"/>
      <c r="H188" s="39"/>
    </row>
    <row r="189" spans="1:8" s="2" customFormat="1" ht="16.899999999999999" customHeight="1">
      <c r="A189" s="34"/>
      <c r="B189" s="39"/>
      <c r="C189" s="263" t="s">
        <v>516</v>
      </c>
      <c r="D189" s="263" t="s">
        <v>517</v>
      </c>
      <c r="E189" s="17" t="s">
        <v>106</v>
      </c>
      <c r="F189" s="264">
        <v>139</v>
      </c>
      <c r="G189" s="34"/>
      <c r="H189" s="39"/>
    </row>
    <row r="190" spans="1:8" s="2" customFormat="1" ht="16.899999999999999" customHeight="1">
      <c r="A190" s="34"/>
      <c r="B190" s="39"/>
      <c r="C190" s="263" t="s">
        <v>558</v>
      </c>
      <c r="D190" s="263" t="s">
        <v>559</v>
      </c>
      <c r="E190" s="17" t="s">
        <v>106</v>
      </c>
      <c r="F190" s="264">
        <v>786</v>
      </c>
      <c r="G190" s="34"/>
      <c r="H190" s="39"/>
    </row>
    <row r="191" spans="1:8" s="2" customFormat="1" ht="16.899999999999999" customHeight="1">
      <c r="A191" s="34"/>
      <c r="B191" s="39"/>
      <c r="C191" s="259" t="s">
        <v>170</v>
      </c>
      <c r="D191" s="260" t="s">
        <v>171</v>
      </c>
      <c r="E191" s="261" t="s">
        <v>94</v>
      </c>
      <c r="F191" s="262">
        <v>22</v>
      </c>
      <c r="G191" s="34"/>
      <c r="H191" s="39"/>
    </row>
    <row r="192" spans="1:8" s="2" customFormat="1" ht="16.899999999999999" customHeight="1">
      <c r="A192" s="34"/>
      <c r="B192" s="39"/>
      <c r="C192" s="263" t="s">
        <v>170</v>
      </c>
      <c r="D192" s="263" t="s">
        <v>551</v>
      </c>
      <c r="E192" s="17" t="s">
        <v>1</v>
      </c>
      <c r="F192" s="264">
        <v>22</v>
      </c>
      <c r="G192" s="34"/>
      <c r="H192" s="39"/>
    </row>
    <row r="193" spans="1:8" s="2" customFormat="1" ht="16.899999999999999" customHeight="1">
      <c r="A193" s="34"/>
      <c r="B193" s="39"/>
      <c r="C193" s="265" t="s">
        <v>941</v>
      </c>
      <c r="D193" s="34"/>
      <c r="E193" s="34"/>
      <c r="F193" s="34"/>
      <c r="G193" s="34"/>
      <c r="H193" s="39"/>
    </row>
    <row r="194" spans="1:8" s="2" customFormat="1" ht="16.899999999999999" customHeight="1">
      <c r="A194" s="34"/>
      <c r="B194" s="39"/>
      <c r="C194" s="263" t="s">
        <v>548</v>
      </c>
      <c r="D194" s="263" t="s">
        <v>549</v>
      </c>
      <c r="E194" s="17" t="s">
        <v>94</v>
      </c>
      <c r="F194" s="264">
        <v>22</v>
      </c>
      <c r="G194" s="34"/>
      <c r="H194" s="39"/>
    </row>
    <row r="195" spans="1:8" s="2" customFormat="1" ht="16.899999999999999" customHeight="1">
      <c r="A195" s="34"/>
      <c r="B195" s="39"/>
      <c r="C195" s="263" t="s">
        <v>529</v>
      </c>
      <c r="D195" s="263" t="s">
        <v>530</v>
      </c>
      <c r="E195" s="17" t="s">
        <v>94</v>
      </c>
      <c r="F195" s="264">
        <v>22</v>
      </c>
      <c r="G195" s="34"/>
      <c r="H195" s="39"/>
    </row>
    <row r="196" spans="1:8" s="2" customFormat="1" ht="16.899999999999999" customHeight="1">
      <c r="A196" s="34"/>
      <c r="B196" s="39"/>
      <c r="C196" s="263" t="s">
        <v>563</v>
      </c>
      <c r="D196" s="263" t="s">
        <v>564</v>
      </c>
      <c r="E196" s="17" t="s">
        <v>94</v>
      </c>
      <c r="F196" s="264">
        <v>199</v>
      </c>
      <c r="G196" s="34"/>
      <c r="H196" s="39"/>
    </row>
    <row r="197" spans="1:8" s="2" customFormat="1" ht="16.899999999999999" customHeight="1">
      <c r="A197" s="34"/>
      <c r="B197" s="39"/>
      <c r="C197" s="259" t="s">
        <v>173</v>
      </c>
      <c r="D197" s="260" t="s">
        <v>174</v>
      </c>
      <c r="E197" s="261" t="s">
        <v>106</v>
      </c>
      <c r="F197" s="262">
        <v>260</v>
      </c>
      <c r="G197" s="34"/>
      <c r="H197" s="39"/>
    </row>
    <row r="198" spans="1:8" s="2" customFormat="1" ht="16.899999999999999" customHeight="1">
      <c r="A198" s="34"/>
      <c r="B198" s="39"/>
      <c r="C198" s="263" t="s">
        <v>173</v>
      </c>
      <c r="D198" s="263" t="s">
        <v>541</v>
      </c>
      <c r="E198" s="17" t="s">
        <v>1</v>
      </c>
      <c r="F198" s="264">
        <v>260</v>
      </c>
      <c r="G198" s="34"/>
      <c r="H198" s="39"/>
    </row>
    <row r="199" spans="1:8" s="2" customFormat="1" ht="16.899999999999999" customHeight="1">
      <c r="A199" s="34"/>
      <c r="B199" s="39"/>
      <c r="C199" s="265" t="s">
        <v>941</v>
      </c>
      <c r="D199" s="34"/>
      <c r="E199" s="34"/>
      <c r="F199" s="34"/>
      <c r="G199" s="34"/>
      <c r="H199" s="39"/>
    </row>
    <row r="200" spans="1:8" s="2" customFormat="1" ht="16.899999999999999" customHeight="1">
      <c r="A200" s="34"/>
      <c r="B200" s="39"/>
      <c r="C200" s="263" t="s">
        <v>538</v>
      </c>
      <c r="D200" s="263" t="s">
        <v>539</v>
      </c>
      <c r="E200" s="17" t="s">
        <v>106</v>
      </c>
      <c r="F200" s="264">
        <v>260</v>
      </c>
      <c r="G200" s="34"/>
      <c r="H200" s="39"/>
    </row>
    <row r="201" spans="1:8" s="2" customFormat="1" ht="16.899999999999999" customHeight="1">
      <c r="A201" s="34"/>
      <c r="B201" s="39"/>
      <c r="C201" s="263" t="s">
        <v>521</v>
      </c>
      <c r="D201" s="263" t="s">
        <v>522</v>
      </c>
      <c r="E201" s="17" t="s">
        <v>106</v>
      </c>
      <c r="F201" s="264">
        <v>260</v>
      </c>
      <c r="G201" s="34"/>
      <c r="H201" s="39"/>
    </row>
    <row r="202" spans="1:8" s="2" customFormat="1" ht="16.899999999999999" customHeight="1">
      <c r="A202" s="34"/>
      <c r="B202" s="39"/>
      <c r="C202" s="263" t="s">
        <v>558</v>
      </c>
      <c r="D202" s="263" t="s">
        <v>559</v>
      </c>
      <c r="E202" s="17" t="s">
        <v>106</v>
      </c>
      <c r="F202" s="264">
        <v>786</v>
      </c>
      <c r="G202" s="34"/>
      <c r="H202" s="39"/>
    </row>
    <row r="203" spans="1:8" s="2" customFormat="1" ht="16.899999999999999" customHeight="1">
      <c r="A203" s="34"/>
      <c r="B203" s="39"/>
      <c r="C203" s="259" t="s">
        <v>175</v>
      </c>
      <c r="D203" s="260" t="s">
        <v>136</v>
      </c>
      <c r="E203" s="261" t="s">
        <v>137</v>
      </c>
      <c r="F203" s="262">
        <v>26.04</v>
      </c>
      <c r="G203" s="34"/>
      <c r="H203" s="39"/>
    </row>
    <row r="204" spans="1:8" s="2" customFormat="1" ht="16.899999999999999" customHeight="1">
      <c r="A204" s="34"/>
      <c r="B204" s="39"/>
      <c r="C204" s="263" t="s">
        <v>1</v>
      </c>
      <c r="D204" s="263" t="s">
        <v>309</v>
      </c>
      <c r="E204" s="17" t="s">
        <v>1</v>
      </c>
      <c r="F204" s="264">
        <v>23.04</v>
      </c>
      <c r="G204" s="34"/>
      <c r="H204" s="39"/>
    </row>
    <row r="205" spans="1:8" s="2" customFormat="1" ht="16.899999999999999" customHeight="1">
      <c r="A205" s="34"/>
      <c r="B205" s="39"/>
      <c r="C205" s="263" t="s">
        <v>1</v>
      </c>
      <c r="D205" s="263" t="s">
        <v>310</v>
      </c>
      <c r="E205" s="17" t="s">
        <v>1</v>
      </c>
      <c r="F205" s="264">
        <v>3</v>
      </c>
      <c r="G205" s="34"/>
      <c r="H205" s="39"/>
    </row>
    <row r="206" spans="1:8" s="2" customFormat="1" ht="16.899999999999999" customHeight="1">
      <c r="A206" s="34"/>
      <c r="B206" s="39"/>
      <c r="C206" s="263" t="s">
        <v>175</v>
      </c>
      <c r="D206" s="263" t="s">
        <v>311</v>
      </c>
      <c r="E206" s="17" t="s">
        <v>1</v>
      </c>
      <c r="F206" s="264">
        <v>26.04</v>
      </c>
      <c r="G206" s="34"/>
      <c r="H206" s="39"/>
    </row>
    <row r="207" spans="1:8" s="2" customFormat="1" ht="16.899999999999999" customHeight="1">
      <c r="A207" s="34"/>
      <c r="B207" s="39"/>
      <c r="C207" s="265" t="s">
        <v>941</v>
      </c>
      <c r="D207" s="34"/>
      <c r="E207" s="34"/>
      <c r="F207" s="34"/>
      <c r="G207" s="34"/>
      <c r="H207" s="39"/>
    </row>
    <row r="208" spans="1:8" s="2" customFormat="1" ht="16.899999999999999" customHeight="1">
      <c r="A208" s="34"/>
      <c r="B208" s="39"/>
      <c r="C208" s="263" t="s">
        <v>305</v>
      </c>
      <c r="D208" s="263" t="s">
        <v>306</v>
      </c>
      <c r="E208" s="17" t="s">
        <v>137</v>
      </c>
      <c r="F208" s="264">
        <v>26.04</v>
      </c>
      <c r="G208" s="34"/>
      <c r="H208" s="39"/>
    </row>
    <row r="209" spans="1:8" s="2" customFormat="1" ht="16.899999999999999" customHeight="1">
      <c r="A209" s="34"/>
      <c r="B209" s="39"/>
      <c r="C209" s="263" t="s">
        <v>320</v>
      </c>
      <c r="D209" s="263" t="s">
        <v>321</v>
      </c>
      <c r="E209" s="17" t="s">
        <v>296</v>
      </c>
      <c r="F209" s="264">
        <v>41.832000000000001</v>
      </c>
      <c r="G209" s="34"/>
      <c r="H209" s="39"/>
    </row>
    <row r="210" spans="1:8" s="2" customFormat="1" ht="16.899999999999999" customHeight="1">
      <c r="A210" s="34"/>
      <c r="B210" s="39"/>
      <c r="C210" s="259" t="s">
        <v>177</v>
      </c>
      <c r="D210" s="260" t="s">
        <v>178</v>
      </c>
      <c r="E210" s="261" t="s">
        <v>94</v>
      </c>
      <c r="F210" s="262">
        <v>191</v>
      </c>
      <c r="G210" s="34"/>
      <c r="H210" s="39"/>
    </row>
    <row r="211" spans="1:8" s="2" customFormat="1" ht="16.899999999999999" customHeight="1">
      <c r="A211" s="34"/>
      <c r="B211" s="39"/>
      <c r="C211" s="263" t="s">
        <v>1</v>
      </c>
      <c r="D211" s="263" t="s">
        <v>943</v>
      </c>
      <c r="E211" s="17" t="s">
        <v>1</v>
      </c>
      <c r="F211" s="264">
        <v>0</v>
      </c>
      <c r="G211" s="34"/>
      <c r="H211" s="39"/>
    </row>
    <row r="212" spans="1:8" s="2" customFormat="1" ht="16.899999999999999" customHeight="1">
      <c r="A212" s="34"/>
      <c r="B212" s="39"/>
      <c r="C212" s="263" t="s">
        <v>1</v>
      </c>
      <c r="D212" s="263" t="s">
        <v>179</v>
      </c>
      <c r="E212" s="17" t="s">
        <v>1</v>
      </c>
      <c r="F212" s="264">
        <v>191</v>
      </c>
      <c r="G212" s="34"/>
      <c r="H212" s="39"/>
    </row>
    <row r="213" spans="1:8" s="2" customFormat="1" ht="16.899999999999999" customHeight="1">
      <c r="A213" s="34"/>
      <c r="B213" s="39"/>
      <c r="C213" s="265" t="s">
        <v>941</v>
      </c>
      <c r="D213" s="34"/>
      <c r="E213" s="34"/>
      <c r="F213" s="34"/>
      <c r="G213" s="34"/>
      <c r="H213" s="39"/>
    </row>
    <row r="214" spans="1:8" s="2" customFormat="1" ht="16.899999999999999" customHeight="1">
      <c r="A214" s="34"/>
      <c r="B214" s="39"/>
      <c r="C214" s="263" t="s">
        <v>327</v>
      </c>
      <c r="D214" s="263" t="s">
        <v>328</v>
      </c>
      <c r="E214" s="17" t="s">
        <v>94</v>
      </c>
      <c r="F214" s="264">
        <v>191</v>
      </c>
      <c r="G214" s="34"/>
      <c r="H214" s="39"/>
    </row>
    <row r="215" spans="1:8" s="2" customFormat="1" ht="16.899999999999999" customHeight="1">
      <c r="A215" s="34"/>
      <c r="B215" s="39"/>
      <c r="C215" s="263" t="s">
        <v>337</v>
      </c>
      <c r="D215" s="263" t="s">
        <v>338</v>
      </c>
      <c r="E215" s="17" t="s">
        <v>94</v>
      </c>
      <c r="F215" s="264">
        <v>191</v>
      </c>
      <c r="G215" s="34"/>
      <c r="H215" s="39"/>
    </row>
    <row r="216" spans="1:8" s="2" customFormat="1" ht="16.899999999999999" customHeight="1">
      <c r="A216" s="34"/>
      <c r="B216" s="39"/>
      <c r="C216" s="263" t="s">
        <v>348</v>
      </c>
      <c r="D216" s="263" t="s">
        <v>349</v>
      </c>
      <c r="E216" s="17" t="s">
        <v>94</v>
      </c>
      <c r="F216" s="264">
        <v>191</v>
      </c>
      <c r="G216" s="34"/>
      <c r="H216" s="39"/>
    </row>
    <row r="217" spans="1:8" s="2" customFormat="1" ht="16.899999999999999" customHeight="1">
      <c r="A217" s="34"/>
      <c r="B217" s="39"/>
      <c r="C217" s="263" t="s">
        <v>331</v>
      </c>
      <c r="D217" s="263" t="s">
        <v>332</v>
      </c>
      <c r="E217" s="17" t="s">
        <v>333</v>
      </c>
      <c r="F217" s="264">
        <v>3.82</v>
      </c>
      <c r="G217" s="34"/>
      <c r="H217" s="39"/>
    </row>
    <row r="218" spans="1:8" s="2" customFormat="1" ht="16.899999999999999" customHeight="1">
      <c r="A218" s="34"/>
      <c r="B218" s="39"/>
      <c r="C218" s="263" t="s">
        <v>341</v>
      </c>
      <c r="D218" s="263" t="s">
        <v>342</v>
      </c>
      <c r="E218" s="17" t="s">
        <v>296</v>
      </c>
      <c r="F218" s="264">
        <v>66.849999999999994</v>
      </c>
      <c r="G218" s="34"/>
      <c r="H218" s="39"/>
    </row>
    <row r="219" spans="1:8" s="2" customFormat="1" ht="26.45" customHeight="1">
      <c r="A219" s="34"/>
      <c r="B219" s="39"/>
      <c r="C219" s="258" t="s">
        <v>949</v>
      </c>
      <c r="D219" s="258" t="s">
        <v>87</v>
      </c>
      <c r="E219" s="34"/>
      <c r="F219" s="34"/>
      <c r="G219" s="34"/>
      <c r="H219" s="39"/>
    </row>
    <row r="220" spans="1:8" s="2" customFormat="1" ht="16.899999999999999" customHeight="1">
      <c r="A220" s="34"/>
      <c r="B220" s="39"/>
      <c r="C220" s="259" t="s">
        <v>687</v>
      </c>
      <c r="D220" s="260" t="s">
        <v>688</v>
      </c>
      <c r="E220" s="261" t="s">
        <v>106</v>
      </c>
      <c r="F220" s="262">
        <v>710</v>
      </c>
      <c r="G220" s="34"/>
      <c r="H220" s="39"/>
    </row>
    <row r="221" spans="1:8" s="2" customFormat="1" ht="16.899999999999999" customHeight="1">
      <c r="A221" s="34"/>
      <c r="B221" s="39"/>
      <c r="C221" s="263" t="s">
        <v>1</v>
      </c>
      <c r="D221" s="263" t="s">
        <v>689</v>
      </c>
      <c r="E221" s="17" t="s">
        <v>1</v>
      </c>
      <c r="F221" s="264">
        <v>710</v>
      </c>
      <c r="G221" s="34"/>
      <c r="H221" s="39"/>
    </row>
    <row r="222" spans="1:8" s="2" customFormat="1" ht="16.899999999999999" customHeight="1">
      <c r="A222" s="34"/>
      <c r="B222" s="39"/>
      <c r="C222" s="265" t="s">
        <v>941</v>
      </c>
      <c r="D222" s="34"/>
      <c r="E222" s="34"/>
      <c r="F222" s="34"/>
      <c r="G222" s="34"/>
      <c r="H222" s="39"/>
    </row>
    <row r="223" spans="1:8" s="2" customFormat="1" ht="22.5">
      <c r="A223" s="34"/>
      <c r="B223" s="39"/>
      <c r="C223" s="263" t="s">
        <v>757</v>
      </c>
      <c r="D223" s="263" t="s">
        <v>758</v>
      </c>
      <c r="E223" s="17" t="s">
        <v>106</v>
      </c>
      <c r="F223" s="264">
        <v>710</v>
      </c>
      <c r="G223" s="34"/>
      <c r="H223" s="39"/>
    </row>
    <row r="224" spans="1:8" s="2" customFormat="1" ht="16.899999999999999" customHeight="1">
      <c r="A224" s="34"/>
      <c r="B224" s="39"/>
      <c r="C224" s="263" t="s">
        <v>765</v>
      </c>
      <c r="D224" s="263" t="s">
        <v>766</v>
      </c>
      <c r="E224" s="17" t="s">
        <v>106</v>
      </c>
      <c r="F224" s="264">
        <v>710</v>
      </c>
      <c r="G224" s="34"/>
      <c r="H224" s="39"/>
    </row>
    <row r="225" spans="1:8" s="2" customFormat="1" ht="16.899999999999999" customHeight="1">
      <c r="A225" s="34"/>
      <c r="B225" s="39"/>
      <c r="C225" s="263" t="s">
        <v>789</v>
      </c>
      <c r="D225" s="263" t="s">
        <v>790</v>
      </c>
      <c r="E225" s="17" t="s">
        <v>791</v>
      </c>
      <c r="F225" s="264">
        <v>0.71</v>
      </c>
      <c r="G225" s="34"/>
      <c r="H225" s="39"/>
    </row>
    <row r="226" spans="1:8" s="2" customFormat="1" ht="16.899999999999999" customHeight="1">
      <c r="A226" s="34"/>
      <c r="B226" s="39"/>
      <c r="C226" s="263" t="s">
        <v>838</v>
      </c>
      <c r="D226" s="263" t="s">
        <v>839</v>
      </c>
      <c r="E226" s="17" t="s">
        <v>106</v>
      </c>
      <c r="F226" s="264">
        <v>710</v>
      </c>
      <c r="G226" s="34"/>
      <c r="H226" s="39"/>
    </row>
    <row r="227" spans="1:8" s="2" customFormat="1" ht="16.899999999999999" customHeight="1">
      <c r="A227" s="34"/>
      <c r="B227" s="39"/>
      <c r="C227" s="259" t="s">
        <v>690</v>
      </c>
      <c r="D227" s="260" t="s">
        <v>691</v>
      </c>
      <c r="E227" s="261" t="s">
        <v>160</v>
      </c>
      <c r="F227" s="262">
        <v>15</v>
      </c>
      <c r="G227" s="34"/>
      <c r="H227" s="39"/>
    </row>
    <row r="228" spans="1:8" s="2" customFormat="1" ht="16.899999999999999" customHeight="1">
      <c r="A228" s="34"/>
      <c r="B228" s="39"/>
      <c r="C228" s="263" t="s">
        <v>1</v>
      </c>
      <c r="D228" s="263" t="s">
        <v>8</v>
      </c>
      <c r="E228" s="17" t="s">
        <v>1</v>
      </c>
      <c r="F228" s="264">
        <v>15</v>
      </c>
      <c r="G228" s="34"/>
      <c r="H228" s="39"/>
    </row>
    <row r="229" spans="1:8" s="2" customFormat="1" ht="16.899999999999999" customHeight="1">
      <c r="A229" s="34"/>
      <c r="B229" s="39"/>
      <c r="C229" s="265" t="s">
        <v>941</v>
      </c>
      <c r="D229" s="34"/>
      <c r="E229" s="34"/>
      <c r="F229" s="34"/>
      <c r="G229" s="34"/>
      <c r="H229" s="39"/>
    </row>
    <row r="230" spans="1:8" s="2" customFormat="1" ht="16.899999999999999" customHeight="1">
      <c r="A230" s="34"/>
      <c r="B230" s="39"/>
      <c r="C230" s="263" t="s">
        <v>715</v>
      </c>
      <c r="D230" s="263" t="s">
        <v>716</v>
      </c>
      <c r="E230" s="17" t="s">
        <v>160</v>
      </c>
      <c r="F230" s="264">
        <v>75</v>
      </c>
      <c r="G230" s="34"/>
      <c r="H230" s="39"/>
    </row>
    <row r="231" spans="1:8" s="2" customFormat="1" ht="16.899999999999999" customHeight="1">
      <c r="A231" s="34"/>
      <c r="B231" s="39"/>
      <c r="C231" s="263" t="s">
        <v>741</v>
      </c>
      <c r="D231" s="263" t="s">
        <v>742</v>
      </c>
      <c r="E231" s="17" t="s">
        <v>160</v>
      </c>
      <c r="F231" s="264">
        <v>15</v>
      </c>
      <c r="G231" s="34"/>
      <c r="H231" s="39"/>
    </row>
    <row r="232" spans="1:8" s="2" customFormat="1" ht="16.899999999999999" customHeight="1">
      <c r="A232" s="34"/>
      <c r="B232" s="39"/>
      <c r="C232" s="263" t="s">
        <v>808</v>
      </c>
      <c r="D232" s="263" t="s">
        <v>809</v>
      </c>
      <c r="E232" s="17" t="s">
        <v>137</v>
      </c>
      <c r="F232" s="264">
        <v>15</v>
      </c>
      <c r="G232" s="34"/>
      <c r="H232" s="39"/>
    </row>
    <row r="233" spans="1:8" s="2" customFormat="1" ht="16.899999999999999" customHeight="1">
      <c r="A233" s="34"/>
      <c r="B233" s="39"/>
      <c r="C233" s="263" t="s">
        <v>876</v>
      </c>
      <c r="D233" s="263" t="s">
        <v>877</v>
      </c>
      <c r="E233" s="17" t="s">
        <v>160</v>
      </c>
      <c r="F233" s="264">
        <v>15</v>
      </c>
      <c r="G233" s="34"/>
      <c r="H233" s="39"/>
    </row>
    <row r="234" spans="1:8" s="2" customFormat="1" ht="16.899999999999999" customHeight="1">
      <c r="A234" s="34"/>
      <c r="B234" s="39"/>
      <c r="C234" s="263" t="s">
        <v>744</v>
      </c>
      <c r="D234" s="263" t="s">
        <v>745</v>
      </c>
      <c r="E234" s="17" t="s">
        <v>160</v>
      </c>
      <c r="F234" s="264">
        <v>15</v>
      </c>
      <c r="G234" s="34"/>
      <c r="H234" s="39"/>
    </row>
    <row r="235" spans="1:8" s="2" customFormat="1" ht="16.899999999999999" customHeight="1">
      <c r="A235" s="34"/>
      <c r="B235" s="39"/>
      <c r="C235" s="259" t="s">
        <v>692</v>
      </c>
      <c r="D235" s="260" t="s">
        <v>693</v>
      </c>
      <c r="E235" s="261" t="s">
        <v>160</v>
      </c>
      <c r="F235" s="262">
        <v>41</v>
      </c>
      <c r="G235" s="34"/>
      <c r="H235" s="39"/>
    </row>
    <row r="236" spans="1:8" s="2" customFormat="1" ht="16.899999999999999" customHeight="1">
      <c r="A236" s="34"/>
      <c r="B236" s="39"/>
      <c r="C236" s="263" t="s">
        <v>1</v>
      </c>
      <c r="D236" s="263" t="s">
        <v>401</v>
      </c>
      <c r="E236" s="17" t="s">
        <v>1</v>
      </c>
      <c r="F236" s="264">
        <v>41</v>
      </c>
      <c r="G236" s="34"/>
      <c r="H236" s="39"/>
    </row>
    <row r="237" spans="1:8" s="2" customFormat="1" ht="16.899999999999999" customHeight="1">
      <c r="A237" s="34"/>
      <c r="B237" s="39"/>
      <c r="C237" s="265" t="s">
        <v>941</v>
      </c>
      <c r="D237" s="34"/>
      <c r="E237" s="34"/>
      <c r="F237" s="34"/>
      <c r="G237" s="34"/>
      <c r="H237" s="39"/>
    </row>
    <row r="238" spans="1:8" s="2" customFormat="1" ht="16.899999999999999" customHeight="1">
      <c r="A238" s="34"/>
      <c r="B238" s="39"/>
      <c r="C238" s="263" t="s">
        <v>720</v>
      </c>
      <c r="D238" s="263" t="s">
        <v>721</v>
      </c>
      <c r="E238" s="17" t="s">
        <v>160</v>
      </c>
      <c r="F238" s="264">
        <v>164</v>
      </c>
      <c r="G238" s="34"/>
      <c r="H238" s="39"/>
    </row>
    <row r="239" spans="1:8" s="2" customFormat="1" ht="22.5">
      <c r="A239" s="34"/>
      <c r="B239" s="39"/>
      <c r="C239" s="263" t="s">
        <v>725</v>
      </c>
      <c r="D239" s="263" t="s">
        <v>726</v>
      </c>
      <c r="E239" s="17" t="s">
        <v>160</v>
      </c>
      <c r="F239" s="264">
        <v>41</v>
      </c>
      <c r="G239" s="34"/>
      <c r="H239" s="39"/>
    </row>
    <row r="240" spans="1:8" s="2" customFormat="1" ht="16.899999999999999" customHeight="1">
      <c r="A240" s="34"/>
      <c r="B240" s="39"/>
      <c r="C240" s="263" t="s">
        <v>728</v>
      </c>
      <c r="D240" s="263" t="s">
        <v>729</v>
      </c>
      <c r="E240" s="17" t="s">
        <v>160</v>
      </c>
      <c r="F240" s="264">
        <v>41</v>
      </c>
      <c r="G240" s="34"/>
      <c r="H240" s="39"/>
    </row>
    <row r="241" spans="1:8" s="2" customFormat="1" ht="16.899999999999999" customHeight="1">
      <c r="A241" s="34"/>
      <c r="B241" s="39"/>
      <c r="C241" s="259" t="s">
        <v>694</v>
      </c>
      <c r="D241" s="260" t="s">
        <v>695</v>
      </c>
      <c r="E241" s="261" t="s">
        <v>160</v>
      </c>
      <c r="F241" s="262">
        <v>15</v>
      </c>
      <c r="G241" s="34"/>
      <c r="H241" s="39"/>
    </row>
    <row r="242" spans="1:8" s="2" customFormat="1" ht="16.899999999999999" customHeight="1">
      <c r="A242" s="34"/>
      <c r="B242" s="39"/>
      <c r="C242" s="263" t="s">
        <v>1</v>
      </c>
      <c r="D242" s="263" t="s">
        <v>8</v>
      </c>
      <c r="E242" s="17" t="s">
        <v>1</v>
      </c>
      <c r="F242" s="264">
        <v>15</v>
      </c>
      <c r="G242" s="34"/>
      <c r="H242" s="39"/>
    </row>
    <row r="243" spans="1:8" s="2" customFormat="1" ht="16.899999999999999" customHeight="1">
      <c r="A243" s="34"/>
      <c r="B243" s="39"/>
      <c r="C243" s="265" t="s">
        <v>941</v>
      </c>
      <c r="D243" s="34"/>
      <c r="E243" s="34"/>
      <c r="F243" s="34"/>
      <c r="G243" s="34"/>
      <c r="H243" s="39"/>
    </row>
    <row r="244" spans="1:8" s="2" customFormat="1" ht="16.899999999999999" customHeight="1">
      <c r="A244" s="34"/>
      <c r="B244" s="39"/>
      <c r="C244" s="263" t="s">
        <v>732</v>
      </c>
      <c r="D244" s="263" t="s">
        <v>733</v>
      </c>
      <c r="E244" s="17" t="s">
        <v>160</v>
      </c>
      <c r="F244" s="264">
        <v>15</v>
      </c>
      <c r="G244" s="34"/>
      <c r="H244" s="39"/>
    </row>
    <row r="245" spans="1:8" s="2" customFormat="1" ht="16.899999999999999" customHeight="1">
      <c r="A245" s="34"/>
      <c r="B245" s="39"/>
      <c r="C245" s="263" t="s">
        <v>865</v>
      </c>
      <c r="D245" s="263" t="s">
        <v>866</v>
      </c>
      <c r="E245" s="17" t="s">
        <v>160</v>
      </c>
      <c r="F245" s="264">
        <v>15</v>
      </c>
      <c r="G245" s="34"/>
      <c r="H245" s="39"/>
    </row>
    <row r="246" spans="1:8" s="2" customFormat="1" ht="16.899999999999999" customHeight="1">
      <c r="A246" s="34"/>
      <c r="B246" s="39"/>
      <c r="C246" s="263" t="s">
        <v>868</v>
      </c>
      <c r="D246" s="263" t="s">
        <v>869</v>
      </c>
      <c r="E246" s="17" t="s">
        <v>160</v>
      </c>
      <c r="F246" s="264">
        <v>15</v>
      </c>
      <c r="G246" s="34"/>
      <c r="H246" s="39"/>
    </row>
    <row r="247" spans="1:8" s="2" customFormat="1" ht="16.899999999999999" customHeight="1">
      <c r="A247" s="34"/>
      <c r="B247" s="39"/>
      <c r="C247" s="263" t="s">
        <v>871</v>
      </c>
      <c r="D247" s="263" t="s">
        <v>872</v>
      </c>
      <c r="E247" s="17" t="s">
        <v>160</v>
      </c>
      <c r="F247" s="264">
        <v>15</v>
      </c>
      <c r="G247" s="34"/>
      <c r="H247" s="39"/>
    </row>
    <row r="248" spans="1:8" s="2" customFormat="1" ht="16.899999999999999" customHeight="1">
      <c r="A248" s="34"/>
      <c r="B248" s="39"/>
      <c r="C248" s="263" t="s">
        <v>735</v>
      </c>
      <c r="D248" s="263" t="s">
        <v>736</v>
      </c>
      <c r="E248" s="17" t="s">
        <v>160</v>
      </c>
      <c r="F248" s="264">
        <v>15</v>
      </c>
      <c r="G248" s="34"/>
      <c r="H248" s="39"/>
    </row>
    <row r="249" spans="1:8" s="2" customFormat="1" ht="16.899999999999999" customHeight="1">
      <c r="A249" s="34"/>
      <c r="B249" s="39"/>
      <c r="C249" s="259" t="s">
        <v>950</v>
      </c>
      <c r="D249" s="260" t="s">
        <v>951</v>
      </c>
      <c r="E249" s="261" t="s">
        <v>160</v>
      </c>
      <c r="F249" s="262">
        <v>0</v>
      </c>
      <c r="G249" s="34"/>
      <c r="H249" s="39"/>
    </row>
    <row r="250" spans="1:8" s="2" customFormat="1" ht="16.899999999999999" customHeight="1">
      <c r="A250" s="34"/>
      <c r="B250" s="39"/>
      <c r="C250" s="259" t="s">
        <v>696</v>
      </c>
      <c r="D250" s="260" t="s">
        <v>697</v>
      </c>
      <c r="E250" s="261" t="s">
        <v>106</v>
      </c>
      <c r="F250" s="262">
        <v>150</v>
      </c>
      <c r="G250" s="34"/>
      <c r="H250" s="39"/>
    </row>
    <row r="251" spans="1:8" s="2" customFormat="1" ht="16.899999999999999" customHeight="1">
      <c r="A251" s="34"/>
      <c r="B251" s="39"/>
      <c r="C251" s="263" t="s">
        <v>1</v>
      </c>
      <c r="D251" s="263" t="s">
        <v>698</v>
      </c>
      <c r="E251" s="17" t="s">
        <v>1</v>
      </c>
      <c r="F251" s="264">
        <v>150</v>
      </c>
      <c r="G251" s="34"/>
      <c r="H251" s="39"/>
    </row>
    <row r="252" spans="1:8" s="2" customFormat="1" ht="16.899999999999999" customHeight="1">
      <c r="A252" s="34"/>
      <c r="B252" s="39"/>
      <c r="C252" s="265" t="s">
        <v>941</v>
      </c>
      <c r="D252" s="34"/>
      <c r="E252" s="34"/>
      <c r="F252" s="34"/>
      <c r="G252" s="34"/>
      <c r="H252" s="39"/>
    </row>
    <row r="253" spans="1:8" s="2" customFormat="1" ht="16.899999999999999" customHeight="1">
      <c r="A253" s="34"/>
      <c r="B253" s="39"/>
      <c r="C253" s="263" t="s">
        <v>771</v>
      </c>
      <c r="D253" s="263" t="s">
        <v>772</v>
      </c>
      <c r="E253" s="17" t="s">
        <v>106</v>
      </c>
      <c r="F253" s="264">
        <v>150</v>
      </c>
      <c r="G253" s="34"/>
      <c r="H253" s="39"/>
    </row>
    <row r="254" spans="1:8" s="2" customFormat="1" ht="16.899999999999999" customHeight="1">
      <c r="A254" s="34"/>
      <c r="B254" s="39"/>
      <c r="C254" s="259" t="s">
        <v>699</v>
      </c>
      <c r="D254" s="260" t="s">
        <v>700</v>
      </c>
      <c r="E254" s="261" t="s">
        <v>106</v>
      </c>
      <c r="F254" s="262">
        <v>440</v>
      </c>
      <c r="G254" s="34"/>
      <c r="H254" s="39"/>
    </row>
    <row r="255" spans="1:8" s="2" customFormat="1" ht="16.899999999999999" customHeight="1">
      <c r="A255" s="34"/>
      <c r="B255" s="39"/>
      <c r="C255" s="263" t="s">
        <v>1</v>
      </c>
      <c r="D255" s="263" t="s">
        <v>701</v>
      </c>
      <c r="E255" s="17" t="s">
        <v>1</v>
      </c>
      <c r="F255" s="264">
        <v>440</v>
      </c>
      <c r="G255" s="34"/>
      <c r="H255" s="39"/>
    </row>
    <row r="256" spans="1:8" s="2" customFormat="1" ht="16.899999999999999" customHeight="1">
      <c r="A256" s="34"/>
      <c r="B256" s="39"/>
      <c r="C256" s="265" t="s">
        <v>941</v>
      </c>
      <c r="D256" s="34"/>
      <c r="E256" s="34"/>
      <c r="F256" s="34"/>
      <c r="G256" s="34"/>
      <c r="H256" s="39"/>
    </row>
    <row r="257" spans="1:8" s="2" customFormat="1" ht="16.899999999999999" customHeight="1">
      <c r="A257" s="34"/>
      <c r="B257" s="39"/>
      <c r="C257" s="263" t="s">
        <v>818</v>
      </c>
      <c r="D257" s="263" t="s">
        <v>819</v>
      </c>
      <c r="E257" s="17" t="s">
        <v>106</v>
      </c>
      <c r="F257" s="264">
        <v>440</v>
      </c>
      <c r="G257" s="34"/>
      <c r="H257" s="39"/>
    </row>
    <row r="258" spans="1:8" s="2" customFormat="1" ht="22.5">
      <c r="A258" s="34"/>
      <c r="B258" s="39"/>
      <c r="C258" s="263" t="s">
        <v>824</v>
      </c>
      <c r="D258" s="263" t="s">
        <v>825</v>
      </c>
      <c r="E258" s="17" t="s">
        <v>106</v>
      </c>
      <c r="F258" s="264">
        <v>440</v>
      </c>
      <c r="G258" s="34"/>
      <c r="H258" s="39"/>
    </row>
    <row r="259" spans="1:8" s="2" customFormat="1" ht="16.899999999999999" customHeight="1">
      <c r="A259" s="34"/>
      <c r="B259" s="39"/>
      <c r="C259" s="263" t="s">
        <v>830</v>
      </c>
      <c r="D259" s="263" t="s">
        <v>831</v>
      </c>
      <c r="E259" s="17" t="s">
        <v>106</v>
      </c>
      <c r="F259" s="264">
        <v>550</v>
      </c>
      <c r="G259" s="34"/>
      <c r="H259" s="39"/>
    </row>
    <row r="260" spans="1:8" s="2" customFormat="1" ht="16.899999999999999" customHeight="1">
      <c r="A260" s="34"/>
      <c r="B260" s="39"/>
      <c r="C260" s="259" t="s">
        <v>702</v>
      </c>
      <c r="D260" s="260" t="s">
        <v>703</v>
      </c>
      <c r="E260" s="261" t="s">
        <v>106</v>
      </c>
      <c r="F260" s="262">
        <v>110</v>
      </c>
      <c r="G260" s="34"/>
      <c r="H260" s="39"/>
    </row>
    <row r="261" spans="1:8" s="2" customFormat="1" ht="16.899999999999999" customHeight="1">
      <c r="A261" s="34"/>
      <c r="B261" s="39"/>
      <c r="C261" s="263" t="s">
        <v>1</v>
      </c>
      <c r="D261" s="263" t="s">
        <v>704</v>
      </c>
      <c r="E261" s="17" t="s">
        <v>1</v>
      </c>
      <c r="F261" s="264">
        <v>110</v>
      </c>
      <c r="G261" s="34"/>
      <c r="H261" s="39"/>
    </row>
    <row r="262" spans="1:8" s="2" customFormat="1" ht="16.899999999999999" customHeight="1">
      <c r="A262" s="34"/>
      <c r="B262" s="39"/>
      <c r="C262" s="265" t="s">
        <v>941</v>
      </c>
      <c r="D262" s="34"/>
      <c r="E262" s="34"/>
      <c r="F262" s="34"/>
      <c r="G262" s="34"/>
      <c r="H262" s="39"/>
    </row>
    <row r="263" spans="1:8" s="2" customFormat="1" ht="16.899999999999999" customHeight="1">
      <c r="A263" s="34"/>
      <c r="B263" s="39"/>
      <c r="C263" s="263" t="s">
        <v>811</v>
      </c>
      <c r="D263" s="263" t="s">
        <v>812</v>
      </c>
      <c r="E263" s="17" t="s">
        <v>137</v>
      </c>
      <c r="F263" s="264">
        <v>11</v>
      </c>
      <c r="G263" s="34"/>
      <c r="H263" s="39"/>
    </row>
    <row r="264" spans="1:8" s="2" customFormat="1" ht="16.899999999999999" customHeight="1">
      <c r="A264" s="34"/>
      <c r="B264" s="39"/>
      <c r="C264" s="263" t="s">
        <v>821</v>
      </c>
      <c r="D264" s="263" t="s">
        <v>822</v>
      </c>
      <c r="E264" s="17" t="s">
        <v>106</v>
      </c>
      <c r="F264" s="264">
        <v>110</v>
      </c>
      <c r="G264" s="34"/>
      <c r="H264" s="39"/>
    </row>
    <row r="265" spans="1:8" s="2" customFormat="1" ht="16.899999999999999" customHeight="1">
      <c r="A265" s="34"/>
      <c r="B265" s="39"/>
      <c r="C265" s="263" t="s">
        <v>830</v>
      </c>
      <c r="D265" s="263" t="s">
        <v>831</v>
      </c>
      <c r="E265" s="17" t="s">
        <v>106</v>
      </c>
      <c r="F265" s="264">
        <v>550</v>
      </c>
      <c r="G265" s="34"/>
      <c r="H265" s="39"/>
    </row>
    <row r="266" spans="1:8" s="2" customFormat="1" ht="16.899999999999999" customHeight="1">
      <c r="A266" s="34"/>
      <c r="B266" s="39"/>
      <c r="C266" s="259" t="s">
        <v>705</v>
      </c>
      <c r="D266" s="260" t="s">
        <v>706</v>
      </c>
      <c r="E266" s="261" t="s">
        <v>137</v>
      </c>
      <c r="F266" s="262">
        <v>4.32</v>
      </c>
      <c r="G266" s="34"/>
      <c r="H266" s="39"/>
    </row>
    <row r="267" spans="1:8" s="2" customFormat="1" ht="16.899999999999999" customHeight="1">
      <c r="A267" s="34"/>
      <c r="B267" s="39"/>
      <c r="C267" s="263" t="s">
        <v>1</v>
      </c>
      <c r="D267" s="263" t="s">
        <v>952</v>
      </c>
      <c r="E267" s="17" t="s">
        <v>1</v>
      </c>
      <c r="F267" s="264">
        <v>4.32</v>
      </c>
      <c r="G267" s="34"/>
      <c r="H267" s="39"/>
    </row>
    <row r="268" spans="1:8" s="2" customFormat="1" ht="16.899999999999999" customHeight="1">
      <c r="A268" s="34"/>
      <c r="B268" s="39"/>
      <c r="C268" s="265" t="s">
        <v>941</v>
      </c>
      <c r="D268" s="34"/>
      <c r="E268" s="34"/>
      <c r="F268" s="34"/>
      <c r="G268" s="34"/>
      <c r="H268" s="39"/>
    </row>
    <row r="269" spans="1:8" s="2" customFormat="1" ht="16.899999999999999" customHeight="1">
      <c r="A269" s="34"/>
      <c r="B269" s="39"/>
      <c r="C269" s="263" t="s">
        <v>815</v>
      </c>
      <c r="D269" s="263" t="s">
        <v>816</v>
      </c>
      <c r="E269" s="17" t="s">
        <v>137</v>
      </c>
      <c r="F269" s="264">
        <v>4.32</v>
      </c>
      <c r="G269" s="34"/>
      <c r="H269" s="39"/>
    </row>
    <row r="270" spans="1:8" s="2" customFormat="1" ht="7.35" customHeight="1">
      <c r="A270" s="34"/>
      <c r="B270" s="141"/>
      <c r="C270" s="142"/>
      <c r="D270" s="142"/>
      <c r="E270" s="142"/>
      <c r="F270" s="142"/>
      <c r="G270" s="142"/>
      <c r="H270" s="39"/>
    </row>
    <row r="271" spans="1:8" s="2" customFormat="1">
      <c r="A271" s="34"/>
      <c r="B271" s="34"/>
      <c r="C271" s="34"/>
      <c r="D271" s="34"/>
      <c r="E271" s="34"/>
      <c r="F271" s="34"/>
      <c r="G271" s="34"/>
      <c r="H271" s="34"/>
    </row>
  </sheetData>
  <sheetProtection algorithmName="SHA-512" hashValue="ShwKchaa9w/wYbE5+ze1VMFcQM053o/SK/K2wjnv1Y2dp7ZZauUkgPmm2+5TRXzfXZIxtWoUC+e397YbYMv70A==" saltValue="tLwKD96nabGqYIPplVNXPw==" spinCount="100000" sheet="1" objects="1" scenarios="1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ZRN1 - KOMUNIKACE R1</vt:lpstr>
      <vt:lpstr>ZRN2 - VEŘEJNÉ OSVĚTLENÍ R1</vt:lpstr>
      <vt:lpstr>VON - VEDLEJŠÍ A OSTATNÍ ...</vt:lpstr>
      <vt:lpstr>Seznam figur</vt:lpstr>
      <vt:lpstr>'Rekapitulace stavby'!Názvy_tisku</vt:lpstr>
      <vt:lpstr>'Seznam figur'!Názvy_tisku</vt:lpstr>
      <vt:lpstr>'VON - VEDLEJŠÍ A OSTATNÍ ...'!Názvy_tisku</vt:lpstr>
      <vt:lpstr>'ZRN1 - KOMUNIKACE R1'!Názvy_tisku</vt:lpstr>
      <vt:lpstr>'ZRN2 - VEŘEJNÉ OSVĚTLENÍ R1'!Názvy_tisku</vt:lpstr>
      <vt:lpstr>'Rekapitulace stavby'!Oblast_tisku</vt:lpstr>
      <vt:lpstr>'Seznam figur'!Oblast_tisku</vt:lpstr>
      <vt:lpstr>'VON - VEDLEJŠÍ A OSTATNÍ ...'!Oblast_tisku</vt:lpstr>
      <vt:lpstr>'ZRN1 - KOMUNIKACE R1'!Oblast_tisku</vt:lpstr>
      <vt:lpstr>'ZRN2 - VEŘEJNÉ OSVĚTLENÍ R1'!Oblast_tisku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VLADIMÍR\Plhak</dc:creator>
  <cp:lastModifiedBy>Zajícová Simona</cp:lastModifiedBy>
  <dcterms:created xsi:type="dcterms:W3CDTF">2023-02-14T07:55:11Z</dcterms:created>
  <dcterms:modified xsi:type="dcterms:W3CDTF">2023-03-03T07:41:13Z</dcterms:modified>
</cp:coreProperties>
</file>